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Data\projekty\2024\Kurz Oceňování lesa MU\"/>
    </mc:Choice>
  </mc:AlternateContent>
  <xr:revisionPtr revIDLastSave="0" documentId="13_ncr:1_{601A809D-745C-4A5A-AA53-DC4D84F1462C}" xr6:coauthVersionLast="47" xr6:coauthVersionMax="47" xr10:uidLastSave="{00000000-0000-0000-0000-000000000000}"/>
  <bookViews>
    <workbookView xWindow="-108" yWindow="-108" windowWidth="30936" windowHeight="12576" activeTab="7" xr2:uid="{00000000-000D-0000-FFFF-FFFF00000000}"/>
  </bookViews>
  <sheets>
    <sheet name="1ha" sheetId="21" r:id="rId1"/>
    <sheet name="2dř" sheetId="32" r:id="rId2"/>
    <sheet name="3Vj" sheetId="22" r:id="rId3"/>
    <sheet name="4Nj" sheetId="23" r:id="rId4"/>
    <sheet name="5S" sheetId="34" r:id="rId5"/>
    <sheet name="6VN" sheetId="33" r:id="rId6"/>
    <sheet name="7%" sheetId="36" r:id="rId7"/>
    <sheet name="8VH" sheetId="16" r:id="rId8"/>
  </sheets>
  <calcPr calcId="181029"/>
</workbook>
</file>

<file path=xl/calcChain.xml><?xml version="1.0" encoding="utf-8"?>
<calcChain xmlns="http://schemas.openxmlformats.org/spreadsheetml/2006/main">
  <c r="C52" i="16" l="1"/>
  <c r="P3" i="36" l="1"/>
  <c r="P4" i="36"/>
  <c r="P2" i="36"/>
  <c r="D5" i="36"/>
  <c r="E5" i="36"/>
  <c r="F5" i="36"/>
  <c r="G5" i="36"/>
  <c r="H5" i="36"/>
  <c r="I5" i="36"/>
  <c r="J5" i="36"/>
  <c r="K5" i="36"/>
  <c r="L5" i="36"/>
  <c r="M5" i="36"/>
  <c r="N5" i="36"/>
  <c r="O5" i="36"/>
  <c r="P5" i="36" l="1"/>
  <c r="C5" i="36" l="1"/>
  <c r="B21" i="22" l="1"/>
  <c r="B23" i="21"/>
  <c r="B9" i="23"/>
  <c r="C15" i="16"/>
  <c r="C16" i="16" s="1"/>
  <c r="D15" i="16" s="1"/>
  <c r="D16" i="16" s="1"/>
  <c r="E15" i="16" s="1"/>
  <c r="E16" i="16" s="1"/>
  <c r="C40" i="16" s="1"/>
  <c r="D33" i="16" l="1"/>
  <c r="C4" i="16"/>
  <c r="C53" i="16" s="1"/>
  <c r="C54" i="16" s="1"/>
  <c r="C23" i="21"/>
  <c r="C33" i="16" l="1"/>
  <c r="E33" i="16"/>
  <c r="C55" i="16"/>
  <c r="C59" i="16" s="1"/>
  <c r="J21" i="22"/>
  <c r="D23" i="21"/>
  <c r="H23" i="21" l="1"/>
  <c r="F23" i="21"/>
  <c r="G23" i="21"/>
  <c r="L23" i="21"/>
  <c r="K23" i="21" l="1"/>
  <c r="J23" i="21"/>
  <c r="D34" i="16" l="1"/>
  <c r="C34" i="16"/>
  <c r="C41" i="16" l="1"/>
  <c r="C42" i="16" s="1"/>
  <c r="C46" i="16" s="1"/>
  <c r="E34" i="16"/>
  <c r="C45" i="16" s="1"/>
  <c r="C58" i="16" l="1"/>
  <c r="C60" i="16" s="1"/>
  <c r="C61" i="16" s="1"/>
  <c r="C47" i="16"/>
  <c r="C48" i="16" s="1"/>
  <c r="F34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B2" authorId="0" shapeId="0" xr:uid="{00000000-0006-0000-0700-000001000000}">
      <text>
        <r>
          <rPr>
            <b/>
            <sz val="9"/>
            <color indexed="81"/>
            <rFont val="Tahoma"/>
            <family val="2"/>
            <charset val="238"/>
          </rPr>
          <t>Uzivatel: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A52" authorId="0" shapeId="0" xr:uid="{00000000-0006-0000-0900-000001000000}">
      <text>
        <r>
          <rPr>
            <b/>
            <sz val="9"/>
            <color indexed="81"/>
            <rFont val="Tahoma"/>
            <family val="2"/>
            <charset val="238"/>
          </rPr>
          <t>Uzivatel: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<sst xmlns="http://schemas.openxmlformats.org/spreadsheetml/2006/main" count="317" uniqueCount="229">
  <si>
    <t>výměra (ha)</t>
  </si>
  <si>
    <t>IV</t>
  </si>
  <si>
    <t>V</t>
  </si>
  <si>
    <t>VI</t>
  </si>
  <si>
    <t>Kč/m3</t>
  </si>
  <si>
    <t>úklid paseky</t>
  </si>
  <si>
    <t>Kč/ha</t>
  </si>
  <si>
    <t>počet roků diskontace</t>
  </si>
  <si>
    <t>diskontační faktor</t>
  </si>
  <si>
    <t>Daně</t>
  </si>
  <si>
    <t>db</t>
  </si>
  <si>
    <t>II</t>
  </si>
  <si>
    <t>celkem</t>
  </si>
  <si>
    <t>VH1 (výnosová hodnota blízká)</t>
  </si>
  <si>
    <t>VH2 (výnosová hodnota pokračující)</t>
  </si>
  <si>
    <t>Výnosová hodnota  = VH1+VH2</t>
  </si>
  <si>
    <t>0 (holina)</t>
  </si>
  <si>
    <t>obmýtí</t>
  </si>
  <si>
    <t>1-10</t>
  </si>
  <si>
    <t>11-20</t>
  </si>
  <si>
    <t>21-30</t>
  </si>
  <si>
    <t>VÝNOSY</t>
  </si>
  <si>
    <t>VH1 (Kč)</t>
  </si>
  <si>
    <t>VH2 (Kč)</t>
  </si>
  <si>
    <t>tj.</t>
  </si>
  <si>
    <t>výměra</t>
  </si>
  <si>
    <t>ha</t>
  </si>
  <si>
    <t xml:space="preserve"> - současná hodnota průměrného čistého ročního výnosu (r) pro 31. a následující roky</t>
  </si>
  <si>
    <t>stav k:</t>
  </si>
  <si>
    <t>- současná hodnota  čistých výnosů (R) dosažitelných v následujích 3 desetiletých periodách</t>
  </si>
  <si>
    <t>perioda</t>
  </si>
  <si>
    <t>porostní půdy</t>
  </si>
  <si>
    <t>r - nominální hodnota (Kč)</t>
  </si>
  <si>
    <t>r - současná hodnota (Kč)</t>
  </si>
  <si>
    <t>výnosy (Kč)</t>
  </si>
  <si>
    <t>náklady těžební činnosti (Kč)</t>
  </si>
  <si>
    <t>náklady pěstební činnosti (Kč)</t>
  </si>
  <si>
    <t>náklady správní (Kč)</t>
  </si>
  <si>
    <t>čistý výnos před daní (Kč)</t>
  </si>
  <si>
    <t>R - čistý výnos po dani (Kč)</t>
  </si>
  <si>
    <t>počátek pokračujícího období</t>
  </si>
  <si>
    <t>zásoba dříví na začátku periody (m3)</t>
  </si>
  <si>
    <t>těžba za periodu (m3)</t>
  </si>
  <si>
    <t>zpeněžení dříví (Kč/m3)</t>
  </si>
  <si>
    <t>správní náklady (Kč/ha/rok)</t>
  </si>
  <si>
    <t>R - čistý výnos po dani (Kč/ha/rok)</t>
  </si>
  <si>
    <t>dříví</t>
  </si>
  <si>
    <t>R - čistý výnos po dani, současná hodnota (Kč)</t>
  </si>
  <si>
    <t>čistý výnos, nominální hodnota</t>
  </si>
  <si>
    <t>čistý výnos, současná hodnota</t>
  </si>
  <si>
    <t>náklady těžební činnosti (Kč/m3)</t>
  </si>
  <si>
    <t>náklady pěstební činnosti (Kč/ha/rok)</t>
  </si>
  <si>
    <t>jednicové výnosy a náklady</t>
  </si>
  <si>
    <t>smrk</t>
  </si>
  <si>
    <t>bor</t>
  </si>
  <si>
    <t>dub</t>
  </si>
  <si>
    <t>t.j.</t>
  </si>
  <si>
    <t>bezlesí a nelesní pozemky</t>
  </si>
  <si>
    <t>Kč/t.j.</t>
  </si>
  <si>
    <t>počet t.j.</t>
  </si>
  <si>
    <t>Kč/rok</t>
  </si>
  <si>
    <t xml:space="preserve">Neinvestiční (provozní) </t>
  </si>
  <si>
    <t>jeden plný (1,00) úvazek</t>
  </si>
  <si>
    <t>hrubá mzda</t>
  </si>
  <si>
    <t>měsíc</t>
  </si>
  <si>
    <t>odvody ze mzdy</t>
  </si>
  <si>
    <t>podíl z hrubé mzdy</t>
  </si>
  <si>
    <t>kancelář</t>
  </si>
  <si>
    <t>auto</t>
  </si>
  <si>
    <t>km</t>
  </si>
  <si>
    <t>telefon</t>
  </si>
  <si>
    <t>úvazek 1,00</t>
  </si>
  <si>
    <t>Investiční</t>
  </si>
  <si>
    <t>opravy a údržba lesních cest</t>
  </si>
  <si>
    <t>z nemovitostí- pozemky</t>
  </si>
  <si>
    <t>nájem, služby, materiál</t>
  </si>
  <si>
    <t>VÝNOSOVÁ HODNOTA (současná hodnota budoucích čistých výnosů)</t>
  </si>
  <si>
    <t>IIIA/B</t>
  </si>
  <si>
    <t>IIIC</t>
  </si>
  <si>
    <t>IIID</t>
  </si>
  <si>
    <t>modřín</t>
  </si>
  <si>
    <t>přibližování</t>
  </si>
  <si>
    <t>těžba</t>
  </si>
  <si>
    <t>- současná hodnota výnosu z prodeje (P) dosažitelného na začátku 31. roku</t>
  </si>
  <si>
    <t>P - nominální hodnota (Kč)</t>
  </si>
  <si>
    <t>P - současná hodnota (Kč)</t>
  </si>
  <si>
    <t>Výnosová hodnota = VH1+VH2</t>
  </si>
  <si>
    <t>dřeviny</t>
  </si>
  <si>
    <t>bonita</t>
  </si>
  <si>
    <t xml:space="preserve">% </t>
  </si>
  <si>
    <t>obn. doba</t>
  </si>
  <si>
    <t>k ocenění použito</t>
  </si>
  <si>
    <t>věk</t>
  </si>
  <si>
    <t>31-40</t>
  </si>
  <si>
    <t>41-50</t>
  </si>
  <si>
    <t>51-60</t>
  </si>
  <si>
    <t>61-70</t>
  </si>
  <si>
    <t>71-80</t>
  </si>
  <si>
    <t>81-90</t>
  </si>
  <si>
    <t>91-100</t>
  </si>
  <si>
    <t>101-110</t>
  </si>
  <si>
    <t>111-120</t>
  </si>
  <si>
    <t>121-130</t>
  </si>
  <si>
    <t>131-140</t>
  </si>
  <si>
    <t>141-150</t>
  </si>
  <si>
    <t>151-160</t>
  </si>
  <si>
    <t>161 a více</t>
  </si>
  <si>
    <t>skupina</t>
  </si>
  <si>
    <t>dřevin</t>
  </si>
  <si>
    <t>1. dec.</t>
  </si>
  <si>
    <t>2. dec.</t>
  </si>
  <si>
    <t>3. dec.</t>
  </si>
  <si>
    <t>zásoba na začátku decenia</t>
  </si>
  <si>
    <t>těžba za decenium</t>
  </si>
  <si>
    <t>v % zásoby</t>
  </si>
  <si>
    <t>m3 b.k.</t>
  </si>
  <si>
    <t>zásoba</t>
  </si>
  <si>
    <t>výměra na začátku decenia</t>
  </si>
  <si>
    <t>VÝMĚRY, ZÁSOBY, TĚŽBY</t>
  </si>
  <si>
    <t>těžební úprava</t>
  </si>
  <si>
    <t>Myslivost</t>
  </si>
  <si>
    <t>prodej těžebních zbytků (-)</t>
  </si>
  <si>
    <t>ukazatel</t>
  </si>
  <si>
    <t>ochrana proti buření</t>
  </si>
  <si>
    <t>ochrana proti okusu zvěří</t>
  </si>
  <si>
    <t>pročistky, prostříhávky</t>
  </si>
  <si>
    <t>prořezávky</t>
  </si>
  <si>
    <t>probírky do 40 let</t>
  </si>
  <si>
    <t>věk 11-20</t>
  </si>
  <si>
    <t>věk 21-30</t>
  </si>
  <si>
    <t>věk 31-40</t>
  </si>
  <si>
    <t>holina</t>
  </si>
  <si>
    <t>přirozená obnova</t>
  </si>
  <si>
    <t>věk 1-10</t>
  </si>
  <si>
    <t>Pěstební činnost</t>
  </si>
  <si>
    <t>zalesnění_dřevina 1</t>
  </si>
  <si>
    <t>zalesnění_dřevina 2</t>
  </si>
  <si>
    <t>zalesnění_dřevina 3</t>
  </si>
  <si>
    <t>jiný pěstební výkon č.1</t>
  </si>
  <si>
    <t>jiný pěstební výkon č.2</t>
  </si>
  <si>
    <t>přepočet na potřebnou velikost úvazku</t>
  </si>
  <si>
    <t>předmětný majetek (ha)</t>
  </si>
  <si>
    <t>potřebný úvazek</t>
  </si>
  <si>
    <t>účetní služby</t>
  </si>
  <si>
    <t>Celkem</t>
  </si>
  <si>
    <t>služby lesníka (včetně výkonu funkce OLH)</t>
  </si>
  <si>
    <t>sazba daně z příjmů</t>
  </si>
  <si>
    <t>výnosy</t>
  </si>
  <si>
    <t>náklady TČ</t>
  </si>
  <si>
    <t>náklady PČ</t>
  </si>
  <si>
    <t>náklady S</t>
  </si>
  <si>
    <t>1. decenium</t>
  </si>
  <si>
    <t>2. decenium</t>
  </si>
  <si>
    <t>3. decenium</t>
  </si>
  <si>
    <t>VÝNOSY A NÁKLADY</t>
  </si>
  <si>
    <t>NÁKLADY</t>
  </si>
  <si>
    <t>SPRÁVNÍ NÁKLADY</t>
  </si>
  <si>
    <t>myslivost</t>
  </si>
  <si>
    <t>podíl na celkové výměře</t>
  </si>
  <si>
    <t>zalesnění celkem (se zohledněním přiroz. obn. a oplocování)</t>
  </si>
  <si>
    <t>oplocenky (stavba+ likvidace)</t>
  </si>
  <si>
    <t>výměra lesa / lesník (ha)</t>
  </si>
  <si>
    <t>celkem porostní půda</t>
  </si>
  <si>
    <t>objem výkonů za 10 let v % výměry</t>
  </si>
  <si>
    <t>jednicová cena (Kč/ha)</t>
  </si>
  <si>
    <t>Kč/ks, u oplocenek Kč/km (materiál+práce)</t>
  </si>
  <si>
    <t>ks/ha, u oplocenek km/ha</t>
  </si>
  <si>
    <t>vylepšení (zalesnění bez zohl. přiroz. obnovy a oplocování *1,10)</t>
  </si>
  <si>
    <t>zdroj</t>
  </si>
  <si>
    <t>Těžební činnost</t>
  </si>
  <si>
    <t>vlastní náklady výroby, tj. přímé náklady + výrobní režie</t>
  </si>
  <si>
    <t>zastoupení</t>
  </si>
  <si>
    <t>věk. st. 2</t>
  </si>
  <si>
    <t>majetku</t>
  </si>
  <si>
    <t>podíl na</t>
  </si>
  <si>
    <t>sortimentace - průměr ČR</t>
  </si>
  <si>
    <t>ceny - průměr ČR (Kč/m3)</t>
  </si>
  <si>
    <t>Dříví</t>
  </si>
  <si>
    <r>
      <t>VH1 = R</t>
    </r>
    <r>
      <rPr>
        <vertAlign val="subscript"/>
        <sz val="12"/>
        <rFont val="Arial CE"/>
        <charset val="238"/>
      </rPr>
      <t>1-10</t>
    </r>
    <r>
      <rPr>
        <sz val="12"/>
        <rFont val="Arial CE"/>
        <charset val="238"/>
      </rPr>
      <t>/(1+i)</t>
    </r>
    <r>
      <rPr>
        <vertAlign val="superscript"/>
        <sz val="12"/>
        <rFont val="Arial CE"/>
        <charset val="238"/>
      </rPr>
      <t>5</t>
    </r>
    <r>
      <rPr>
        <sz val="12"/>
        <rFont val="Arial CE"/>
        <charset val="238"/>
      </rPr>
      <t xml:space="preserve"> + R</t>
    </r>
    <r>
      <rPr>
        <vertAlign val="subscript"/>
        <sz val="12"/>
        <rFont val="Arial CE"/>
        <charset val="238"/>
      </rPr>
      <t>11-20</t>
    </r>
    <r>
      <rPr>
        <sz val="12"/>
        <rFont val="Arial CE"/>
        <charset val="238"/>
      </rPr>
      <t>/(1+i)</t>
    </r>
    <r>
      <rPr>
        <vertAlign val="superscript"/>
        <sz val="12"/>
        <rFont val="Arial CE"/>
        <charset val="238"/>
      </rPr>
      <t>15</t>
    </r>
    <r>
      <rPr>
        <sz val="12"/>
        <rFont val="Arial CE"/>
        <charset val="238"/>
      </rPr>
      <t xml:space="preserve"> + R</t>
    </r>
    <r>
      <rPr>
        <vertAlign val="subscript"/>
        <sz val="12"/>
        <rFont val="Arial CE"/>
        <charset val="238"/>
      </rPr>
      <t>21-30</t>
    </r>
    <r>
      <rPr>
        <sz val="12"/>
        <rFont val="Arial CE"/>
        <charset val="238"/>
      </rPr>
      <t>/(1+i)</t>
    </r>
    <r>
      <rPr>
        <vertAlign val="superscript"/>
        <sz val="12"/>
        <rFont val="Arial CE"/>
        <charset val="238"/>
      </rPr>
      <t>25</t>
    </r>
  </si>
  <si>
    <r>
      <t>VH2 = r / i x (1 + i)</t>
    </r>
    <r>
      <rPr>
        <vertAlign val="superscript"/>
        <sz val="12"/>
        <rFont val="Arial CE"/>
        <charset val="238"/>
      </rPr>
      <t>30</t>
    </r>
  </si>
  <si>
    <r>
      <t>VH2 = P / (1 + i)</t>
    </r>
    <r>
      <rPr>
        <vertAlign val="superscript"/>
        <sz val="12"/>
        <rFont val="Arial CE"/>
        <charset val="238"/>
      </rPr>
      <t>30</t>
    </r>
  </si>
  <si>
    <t>buk</t>
  </si>
  <si>
    <t>bříza</t>
  </si>
  <si>
    <t>ostatní listnaté</t>
  </si>
  <si>
    <t>průměrná bonita</t>
  </si>
  <si>
    <t>skupina dřevin</t>
  </si>
  <si>
    <t>DŘEVINY, HEKTAROVÉ ZÁSOBY, TĚŽEBNÍ ÚPRAVA</t>
  </si>
  <si>
    <t>průměrná zásoba v m3/ha</t>
  </si>
  <si>
    <t>i =r/KC</t>
  </si>
  <si>
    <t xml:space="preserve">dub </t>
  </si>
  <si>
    <t xml:space="preserve">počet kupních případů </t>
  </si>
  <si>
    <t>i (úroková míra)</t>
  </si>
  <si>
    <t>- vztah mezi výnosy z majetku a jeho hodnotou, slouží k převodu budoucích výnosů na jejich současnou hodnotu</t>
  </si>
  <si>
    <t>zakmenění (1,0 plné)</t>
  </si>
  <si>
    <t>dřeviny ve skupině</t>
  </si>
  <si>
    <t>buk, javory</t>
  </si>
  <si>
    <t>Pozn: podrobnější struktura nákladů a výnosů je uložena u oceňovatele</t>
  </si>
  <si>
    <t>Kč/ha/rok</t>
  </si>
  <si>
    <t>od nejvýznamnějších společností obchodujících se dřevem), www.czso.cz</t>
  </si>
  <si>
    <t>jehličnaté</t>
  </si>
  <si>
    <t>listnaté</t>
  </si>
  <si>
    <t>počátek periody (měsíc-rok)</t>
  </si>
  <si>
    <t>konec periody (měsíc-rok)</t>
  </si>
  <si>
    <t>těžba v m3/ha/rok</t>
  </si>
  <si>
    <t>KC (Kč/ha): průměrná kupní cena lesních majetků v ČR, zdroj: vlastní šetření</t>
  </si>
  <si>
    <t>sm, md</t>
  </si>
  <si>
    <t>ost. list</t>
  </si>
  <si>
    <t xml:space="preserve">průměrné </t>
  </si>
  <si>
    <t>Výnosnost investic do lesních majetků v ČR (i)</t>
  </si>
  <si>
    <t>cena</t>
  </si>
  <si>
    <t>Ceny - průměr ČR: dle ČSÚ, průměr 1-3q 2022, u neuvedených podle nejblíže podobné dřeviny nebo starších údajů - r. 2021 (kurzívou), vlastníci, franco odvozní místo, bez DPH, www.czso.cz</t>
  </si>
  <si>
    <t>věk 41 až 80</t>
  </si>
  <si>
    <t>m3/ha</t>
  </si>
  <si>
    <t>Výnosová hodnota (Kč), zaokrouhleno na 000.000</t>
  </si>
  <si>
    <t>průměr**</t>
  </si>
  <si>
    <t>r (Kč/ha):  hospodářský výsledek vlastníků lesa před daní, s dotacemi, lesy všech vlastníků, zdroj: Zelená zpráva Mze ČR</t>
  </si>
  <si>
    <t>2023*</t>
  </si>
  <si>
    <t>* hospodářský výsledek - odhad</t>
  </si>
  <si>
    <t>dle LHP</t>
  </si>
  <si>
    <t>Sortimentace: např. odhad nebo vlastní výpočet na základě dat ČSÚ  (Prodané množství surového dříví pro tuzemsko)</t>
  </si>
  <si>
    <t>Ceny: např. dle ČSÚ, u neuvedených podle nejblíže podobné dřeviny nebo starších údajů</t>
  </si>
  <si>
    <t>Jiné</t>
  </si>
  <si>
    <t>nájemné</t>
  </si>
  <si>
    <t>jiné</t>
  </si>
  <si>
    <t>použita průměrná výnosnost investic do lesních majetků v Česku za r. ...</t>
  </si>
  <si>
    <t>P - např. medián kupních cen porovnávacích prodejů (Kč/ha)</t>
  </si>
  <si>
    <t>Výnosová hodnota (Kč), zaokrouhleno</t>
  </si>
  <si>
    <t>** doporučení - nazahrnovat extrémní roky</t>
  </si>
  <si>
    <t>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</si>
</sst>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%"/>
    <numFmt numFmtId="166" formatCode="0.0"/>
    <numFmt numFmtId="167" formatCode="#,##0.0000"/>
    <numFmt numFmtId="168" formatCode="[$-405]mmm\-yy;@"/>
    <numFmt numFmtId="169" formatCode="[$-405]mmmm\ yy;@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charset val="238"/>
    </font>
    <font>
      <b/>
      <sz val="10"/>
      <name val="Arial CE"/>
    </font>
    <font>
      <sz val="10"/>
      <name val="Arial CE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vertAlign val="subscript"/>
      <sz val="12"/>
      <name val="Arial CE"/>
      <charset val="238"/>
    </font>
    <font>
      <vertAlign val="superscript"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16">
    <xf numFmtId="0" fontId="0" fillId="0" borderId="0" xfId="0"/>
    <xf numFmtId="0" fontId="6" fillId="0" borderId="0" xfId="0" applyFont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right"/>
    </xf>
    <xf numFmtId="3" fontId="0" fillId="0" borderId="0" xfId="0" applyNumberFormat="1"/>
    <xf numFmtId="3" fontId="0" fillId="3" borderId="1" xfId="0" applyNumberFormat="1" applyFill="1" applyBorder="1"/>
    <xf numFmtId="49" fontId="6" fillId="0" borderId="0" xfId="0" applyNumberFormat="1" applyFont="1"/>
    <xf numFmtId="164" fontId="0" fillId="3" borderId="1" xfId="0" applyNumberFormat="1" applyFill="1" applyBorder="1"/>
    <xf numFmtId="0" fontId="0" fillId="0" borderId="0" xfId="0" applyAlignment="1">
      <alignment horizontal="right"/>
    </xf>
    <xf numFmtId="0" fontId="0" fillId="0" borderId="0" xfId="0" applyProtection="1"/>
    <xf numFmtId="2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3" fontId="0" fillId="4" borderId="1" xfId="0" applyNumberFormat="1" applyFill="1" applyBorder="1"/>
    <xf numFmtId="0" fontId="7" fillId="0" borderId="0" xfId="0" applyFont="1"/>
    <xf numFmtId="0" fontId="3" fillId="0" borderId="0" xfId="0" applyFont="1" applyProtection="1"/>
    <xf numFmtId="2" fontId="0" fillId="0" borderId="0" xfId="0" applyNumberFormat="1"/>
    <xf numFmtId="49" fontId="7" fillId="0" borderId="0" xfId="0" applyNumberFormat="1" applyFont="1"/>
    <xf numFmtId="165" fontId="0" fillId="0" borderId="0" xfId="0" applyNumberFormat="1" applyProtection="1">
      <protection locked="0"/>
    </xf>
    <xf numFmtId="3" fontId="0" fillId="0" borderId="1" xfId="0" applyNumberFormat="1" applyBorder="1" applyAlignment="1">
      <alignment horizontal="right"/>
    </xf>
    <xf numFmtId="0" fontId="7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0" fillId="0" borderId="1" xfId="0" applyBorder="1" applyProtection="1"/>
    <xf numFmtId="2" fontId="6" fillId="0" borderId="0" xfId="0" applyNumberFormat="1" applyFont="1" applyAlignment="1">
      <alignment horizontal="left"/>
    </xf>
    <xf numFmtId="3" fontId="3" fillId="3" borderId="12" xfId="0" applyNumberFormat="1" applyFont="1" applyFill="1" applyBorder="1"/>
    <xf numFmtId="14" fontId="6" fillId="0" borderId="0" xfId="0" applyNumberFormat="1" applyFont="1" applyAlignment="1">
      <alignment horizontal="left"/>
    </xf>
    <xf numFmtId="168" fontId="0" fillId="0" borderId="0" xfId="0" applyNumberFormat="1" applyAlignment="1">
      <alignment horizontal="right"/>
    </xf>
    <xf numFmtId="169" fontId="0" fillId="4" borderId="1" xfId="0" applyNumberFormat="1" applyFill="1" applyBorder="1" applyAlignment="1">
      <alignment horizontal="right"/>
    </xf>
    <xf numFmtId="1" fontId="0" fillId="0" borderId="1" xfId="0" applyNumberFormat="1" applyBorder="1" applyAlignment="1">
      <alignment horizontal="right"/>
    </xf>
    <xf numFmtId="3" fontId="0" fillId="4" borderId="1" xfId="0" applyNumberFormat="1" applyFill="1" applyBorder="1" applyAlignment="1">
      <alignment horizontal="right"/>
    </xf>
    <xf numFmtId="164" fontId="0" fillId="0" borderId="0" xfId="0" applyNumberFormat="1"/>
    <xf numFmtId="9" fontId="0" fillId="4" borderId="1" xfId="0" applyNumberFormat="1" applyFill="1" applyBorder="1"/>
    <xf numFmtId="10" fontId="7" fillId="3" borderId="1" xfId="0" applyNumberFormat="1" applyFont="1" applyFill="1" applyBorder="1"/>
    <xf numFmtId="3" fontId="6" fillId="0" borderId="0" xfId="0" applyNumberFormat="1" applyFont="1" applyAlignment="1">
      <alignment vertical="top"/>
    </xf>
    <xf numFmtId="0" fontId="11" fillId="0" borderId="0" xfId="0" applyFont="1"/>
    <xf numFmtId="2" fontId="11" fillId="0" borderId="0" xfId="0" applyNumberFormat="1" applyFont="1" applyAlignment="1">
      <alignment horizontal="left"/>
    </xf>
    <xf numFmtId="9" fontId="0" fillId="0" borderId="0" xfId="0" applyNumberFormat="1" applyProtection="1"/>
    <xf numFmtId="0" fontId="14" fillId="0" borderId="1" xfId="0" applyFont="1" applyBorder="1" applyProtection="1"/>
    <xf numFmtId="1" fontId="6" fillId="0" borderId="0" xfId="0" applyNumberFormat="1" applyFont="1" applyAlignment="1">
      <alignment horizontal="right"/>
    </xf>
    <xf numFmtId="9" fontId="0" fillId="0" borderId="0" xfId="0" applyNumberFormat="1" applyAlignment="1">
      <alignment horizontal="right"/>
    </xf>
    <xf numFmtId="0" fontId="5" fillId="0" borderId="0" xfId="0" applyFont="1" applyProtection="1"/>
    <xf numFmtId="3" fontId="0" fillId="3" borderId="1" xfId="0" applyNumberFormat="1" applyFill="1" applyBorder="1" applyAlignment="1">
      <alignment vertical="top"/>
    </xf>
    <xf numFmtId="0" fontId="4" fillId="0" borderId="0" xfId="0" applyFont="1"/>
    <xf numFmtId="0" fontId="0" fillId="0" borderId="0" xfId="0" applyProtection="1">
      <protection locked="0"/>
    </xf>
    <xf numFmtId="167" fontId="0" fillId="0" borderId="0" xfId="0" applyNumberFormat="1"/>
    <xf numFmtId="9" fontId="0" fillId="0" borderId="1" xfId="0" applyNumberFormat="1" applyBorder="1" applyAlignment="1">
      <alignment horizontal="right"/>
    </xf>
    <xf numFmtId="0" fontId="0" fillId="0" borderId="6" xfId="0" applyBorder="1" applyProtection="1"/>
    <xf numFmtId="9" fontId="0" fillId="0" borderId="4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49" fontId="8" fillId="0" borderId="0" xfId="0" applyNumberFormat="1" applyFont="1" applyAlignment="1" applyProtection="1">
      <alignment horizontal="left"/>
    </xf>
    <xf numFmtId="2" fontId="0" fillId="0" borderId="0" xfId="0" applyNumberFormat="1" applyAlignment="1">
      <alignment horizontal="left"/>
    </xf>
    <xf numFmtId="1" fontId="0" fillId="0" borderId="0" xfId="0" applyNumberFormat="1" applyAlignment="1">
      <alignment horizontal="center"/>
    </xf>
    <xf numFmtId="0" fontId="10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2" fontId="0" fillId="0" borderId="1" xfId="0" applyNumberFormat="1" applyBorder="1" applyAlignment="1">
      <alignment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3" fontId="0" fillId="0" borderId="9" xfId="0" applyNumberFormat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16" fillId="0" borderId="0" xfId="0" applyFont="1" applyAlignment="1">
      <alignment horizontal="left" vertical="top"/>
    </xf>
    <xf numFmtId="3" fontId="16" fillId="0" borderId="3" xfId="0" applyNumberFormat="1" applyFont="1" applyBorder="1" applyAlignment="1">
      <alignment vertical="top"/>
    </xf>
    <xf numFmtId="0" fontId="15" fillId="0" borderId="2" xfId="0" applyFont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7" xfId="0" applyBorder="1" applyAlignment="1">
      <alignment vertical="top"/>
    </xf>
    <xf numFmtId="0" fontId="15" fillId="0" borderId="10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9" xfId="0" applyBorder="1" applyAlignment="1">
      <alignment horizontal="left" vertical="top"/>
    </xf>
    <xf numFmtId="9" fontId="0" fillId="0" borderId="1" xfId="0" applyNumberFormat="1" applyBorder="1" applyAlignment="1">
      <alignment vertical="top"/>
    </xf>
    <xf numFmtId="3" fontId="0" fillId="0" borderId="1" xfId="0" applyNumberFormat="1" applyBorder="1"/>
    <xf numFmtId="3" fontId="10" fillId="0" borderId="1" xfId="0" applyNumberFormat="1" applyFont="1" applyBorder="1"/>
    <xf numFmtId="49" fontId="0" fillId="0" borderId="8" xfId="0" applyNumberFormat="1" applyBorder="1" applyAlignment="1">
      <alignment vertical="top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 applyAlignment="1">
      <alignment wrapText="1"/>
    </xf>
    <xf numFmtId="49" fontId="0" fillId="0" borderId="8" xfId="0" applyNumberFormat="1" applyBorder="1" applyAlignment="1">
      <alignment vertical="top"/>
    </xf>
    <xf numFmtId="0" fontId="0" fillId="0" borderId="6" xfId="0" applyBorder="1"/>
    <xf numFmtId="0" fontId="0" fillId="0" borderId="1" xfId="0" applyBorder="1" applyAlignment="1">
      <alignment horizontal="right" textRotation="90" wrapText="1"/>
    </xf>
    <xf numFmtId="0" fontId="0" fillId="0" borderId="0" xfId="0" applyAlignment="1">
      <alignment horizontal="left" vertical="top"/>
    </xf>
    <xf numFmtId="0" fontId="15" fillId="0" borderId="2" xfId="0" applyFont="1" applyBorder="1"/>
    <xf numFmtId="0" fontId="0" fillId="0" borderId="1" xfId="0" applyBorder="1" applyAlignment="1">
      <alignment horizontal="left" wrapText="1"/>
    </xf>
    <xf numFmtId="9" fontId="11" fillId="0" borderId="1" xfId="0" applyNumberFormat="1" applyFont="1" applyBorder="1" applyAlignment="1">
      <alignment vertical="top"/>
    </xf>
    <xf numFmtId="164" fontId="0" fillId="0" borderId="0" xfId="0" applyNumberFormat="1" applyProtection="1"/>
    <xf numFmtId="165" fontId="11" fillId="0" borderId="0" xfId="0" applyNumberFormat="1" applyFont="1" applyAlignment="1" applyProtection="1">
      <alignment horizontal="right"/>
    </xf>
    <xf numFmtId="9" fontId="0" fillId="0" borderId="1" xfId="0" applyNumberFormat="1" applyBorder="1"/>
    <xf numFmtId="0" fontId="0" fillId="0" borderId="8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/>
    <xf numFmtId="0" fontId="0" fillId="0" borderId="1" xfId="0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0" fontId="11" fillId="0" borderId="0" xfId="0" applyFont="1" applyAlignment="1" applyProtection="1">
      <alignment horizontal="right"/>
    </xf>
    <xf numFmtId="9" fontId="11" fillId="0" borderId="0" xfId="0" applyNumberFormat="1" applyFont="1" applyAlignment="1" applyProtection="1">
      <alignment horizontal="right"/>
    </xf>
    <xf numFmtId="2" fontId="11" fillId="0" borderId="0" xfId="0" applyNumberFormat="1" applyFont="1"/>
    <xf numFmtId="0" fontId="11" fillId="0" borderId="0" xfId="0" applyFont="1" applyAlignment="1">
      <alignment horizontal="right"/>
    </xf>
    <xf numFmtId="0" fontId="17" fillId="0" borderId="0" xfId="0" applyFont="1"/>
    <xf numFmtId="1" fontId="11" fillId="0" borderId="1" xfId="0" applyNumberFormat="1" applyFont="1" applyBorder="1" applyAlignment="1">
      <alignment horizontal="right"/>
    </xf>
    <xf numFmtId="3" fontId="11" fillId="0" borderId="1" xfId="0" applyNumberFormat="1" applyFont="1" applyBorder="1"/>
    <xf numFmtId="1" fontId="11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vertical="top"/>
    </xf>
    <xf numFmtId="3" fontId="11" fillId="0" borderId="1" xfId="0" applyNumberFormat="1" applyFont="1" applyBorder="1" applyAlignment="1">
      <alignment vertical="top"/>
    </xf>
    <xf numFmtId="0" fontId="11" fillId="0" borderId="1" xfId="0" applyFont="1" applyBorder="1"/>
    <xf numFmtId="0" fontId="4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0" fillId="0" borderId="0" xfId="0" applyAlignment="1">
      <alignment horizontal="left"/>
    </xf>
    <xf numFmtId="3" fontId="1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9" fontId="11" fillId="0" borderId="1" xfId="0" applyNumberFormat="1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2" fillId="0" borderId="3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" fontId="11" fillId="0" borderId="8" xfId="0" applyNumberFormat="1" applyFont="1" applyBorder="1" applyAlignment="1">
      <alignment vertical="center"/>
    </xf>
    <xf numFmtId="2" fontId="11" fillId="0" borderId="8" xfId="0" applyNumberFormat="1" applyFont="1" applyBorder="1" applyAlignment="1">
      <alignment vertical="center"/>
    </xf>
    <xf numFmtId="3" fontId="0" fillId="0" borderId="4" xfId="0" applyNumberFormat="1" applyBorder="1" applyAlignment="1">
      <alignment vertical="center"/>
    </xf>
    <xf numFmtId="10" fontId="0" fillId="0" borderId="0" xfId="0" applyNumberFormat="1"/>
    <xf numFmtId="0" fontId="3" fillId="0" borderId="0" xfId="0" applyFont="1"/>
    <xf numFmtId="0" fontId="0" fillId="0" borderId="0" xfId="0" applyAlignment="1">
      <alignment horizontal="right" vertical="top"/>
    </xf>
    <xf numFmtId="0" fontId="6" fillId="0" borderId="0" xfId="0" applyFont="1" applyAlignment="1">
      <alignment horizontal="right" vertical="top"/>
    </xf>
    <xf numFmtId="49" fontId="0" fillId="0" borderId="0" xfId="0" applyNumberFormat="1"/>
    <xf numFmtId="3" fontId="0" fillId="0" borderId="0" xfId="0" applyNumberFormat="1" applyAlignment="1">
      <alignment vertical="top"/>
    </xf>
    <xf numFmtId="168" fontId="0" fillId="4" borderId="1" xfId="0" applyNumberFormat="1" applyFill="1" applyBorder="1" applyAlignment="1">
      <alignment horizontal="right"/>
    </xf>
    <xf numFmtId="0" fontId="0" fillId="0" borderId="0" xfId="0" applyAlignment="1">
      <alignment vertical="top"/>
    </xf>
    <xf numFmtId="164" fontId="6" fillId="0" borderId="0" xfId="0" applyNumberFormat="1" applyFont="1" applyAlignment="1">
      <alignment vertical="top"/>
    </xf>
    <xf numFmtId="4" fontId="0" fillId="4" borderId="1" xfId="0" applyNumberFormat="1" applyFill="1" applyBorder="1" applyAlignment="1">
      <alignment horizontal="right"/>
    </xf>
    <xf numFmtId="49" fontId="0" fillId="0" borderId="0" xfId="0" applyNumberFormat="1" applyAlignment="1">
      <alignment horizontal="left"/>
    </xf>
    <xf numFmtId="165" fontId="0" fillId="0" borderId="1" xfId="0" applyNumberFormat="1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0" fillId="0" borderId="9" xfId="0" applyBorder="1"/>
    <xf numFmtId="0" fontId="0" fillId="0" borderId="13" xfId="0" applyBorder="1" applyAlignment="1">
      <alignment horizontal="left" vertical="center"/>
    </xf>
    <xf numFmtId="0" fontId="0" fillId="0" borderId="14" xfId="0" applyBorder="1"/>
    <xf numFmtId="0" fontId="0" fillId="0" borderId="2" xfId="0" applyBorder="1" applyProtection="1"/>
    <xf numFmtId="3" fontId="0" fillId="0" borderId="0" xfId="0" applyNumberFormat="1" applyAlignment="1">
      <alignment horizontal="right"/>
    </xf>
    <xf numFmtId="9" fontId="11" fillId="0" borderId="4" xfId="0" applyNumberFormat="1" applyFont="1" applyBorder="1" applyProtection="1"/>
    <xf numFmtId="9" fontId="0" fillId="0" borderId="3" xfId="0" applyNumberFormat="1" applyBorder="1" applyProtection="1"/>
    <xf numFmtId="1" fontId="0" fillId="0" borderId="4" xfId="0" applyNumberFormat="1" applyBorder="1" applyAlignment="1">
      <alignment horizontal="right"/>
    </xf>
    <xf numFmtId="0" fontId="0" fillId="0" borderId="2" xfId="0" applyBorder="1"/>
    <xf numFmtId="3" fontId="4" fillId="0" borderId="4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" fontId="11" fillId="0" borderId="6" xfId="0" applyNumberFormat="1" applyFont="1" applyBorder="1" applyAlignment="1">
      <alignment vertical="center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2" fontId="0" fillId="0" borderId="1" xfId="0" applyNumberFormat="1" applyBorder="1" applyAlignment="1" applyProtection="1">
      <alignment horizontal="center"/>
    </xf>
    <xf numFmtId="2" fontId="6" fillId="0" borderId="1" xfId="0" applyNumberFormat="1" applyFont="1" applyBorder="1"/>
    <xf numFmtId="1" fontId="0" fillId="0" borderId="1" xfId="0" applyNumberFormat="1" applyBorder="1"/>
    <xf numFmtId="1" fontId="11" fillId="0" borderId="1" xfId="0" applyNumberFormat="1" applyFont="1" applyBorder="1"/>
    <xf numFmtId="1" fontId="11" fillId="0" borderId="1" xfId="0" applyNumberFormat="1" applyFont="1" applyBorder="1" applyProtection="1">
      <protection locked="0"/>
    </xf>
    <xf numFmtId="9" fontId="6" fillId="0" borderId="1" xfId="0" applyNumberFormat="1" applyFont="1" applyBorder="1"/>
    <xf numFmtId="9" fontId="6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 wrapText="1"/>
    </xf>
    <xf numFmtId="0" fontId="6" fillId="0" borderId="1" xfId="0" applyFont="1" applyBorder="1" applyAlignment="1" applyProtection="1">
      <alignment horizontal="right"/>
    </xf>
    <xf numFmtId="49" fontId="6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3" fillId="0" borderId="1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right"/>
    </xf>
    <xf numFmtId="0" fontId="6" fillId="0" borderId="1" xfId="0" applyFont="1" applyBorder="1" applyAlignment="1" applyProtection="1">
      <alignment horizontal="left"/>
    </xf>
    <xf numFmtId="2" fontId="0" fillId="0" borderId="1" xfId="0" applyNumberFormat="1" applyBorder="1" applyAlignment="1">
      <alignment horizontal="right"/>
    </xf>
    <xf numFmtId="165" fontId="11" fillId="0" borderId="1" xfId="0" applyNumberFormat="1" applyFont="1" applyBorder="1" applyAlignment="1" applyProtection="1">
      <alignment horizontal="right"/>
    </xf>
    <xf numFmtId="166" fontId="11" fillId="0" borderId="1" xfId="0" applyNumberFormat="1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left"/>
    </xf>
    <xf numFmtId="2" fontId="11" fillId="0" borderId="1" xfId="0" applyNumberFormat="1" applyFont="1" applyBorder="1" applyAlignment="1">
      <alignment horizontal="right"/>
    </xf>
    <xf numFmtId="3" fontId="0" fillId="0" borderId="4" xfId="0" applyNumberForma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0" fillId="0" borderId="3" xfId="0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15" fillId="0" borderId="1" xfId="0" applyFont="1" applyBorder="1" applyAlignment="1">
      <alignment horizontal="left" vertical="center" textRotation="90" wrapText="1"/>
    </xf>
    <xf numFmtId="0" fontId="0" fillId="0" borderId="1" xfId="0" applyBorder="1" applyAlignment="1">
      <alignment horizontal="left" vertical="center" textRotation="90" wrapText="1"/>
    </xf>
    <xf numFmtId="0" fontId="0" fillId="0" borderId="2" xfId="0" applyBorder="1" applyAlignment="1">
      <alignment horizontal="left" vertical="center" textRotation="90" wrapText="1"/>
    </xf>
    <xf numFmtId="0" fontId="0" fillId="0" borderId="8" xfId="0" applyBorder="1" applyAlignment="1">
      <alignment horizontal="left" vertical="center" textRotation="90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2" borderId="2" xfId="0" applyFill="1" applyBorder="1"/>
    <xf numFmtId="0" fontId="0" fillId="0" borderId="4" xfId="0" applyBorder="1"/>
    <xf numFmtId="0" fontId="0" fillId="2" borderId="2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2" borderId="8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4"/>
  <sheetViews>
    <sheetView workbookViewId="0">
      <selection activeCell="I16" sqref="I16"/>
    </sheetView>
  </sheetViews>
  <sheetFormatPr defaultRowHeight="13.2" x14ac:dyDescent="0.25"/>
  <cols>
    <col min="1" max="1" width="19" customWidth="1"/>
    <col min="2" max="4" width="6.44140625" bestFit="1" customWidth="1"/>
    <col min="5" max="5" width="7.109375" bestFit="1" customWidth="1"/>
    <col min="6" max="7" width="6.88671875" bestFit="1" customWidth="1"/>
    <col min="8" max="8" width="7.88671875" customWidth="1"/>
    <col min="9" max="9" width="7.44140625" customWidth="1"/>
    <col min="10" max="12" width="6.44140625" bestFit="1" customWidth="1"/>
    <col min="13" max="13" width="4.5546875" bestFit="1" customWidth="1"/>
    <col min="14" max="14" width="3.5546875" bestFit="1" customWidth="1"/>
    <col min="15" max="15" width="5.5546875" bestFit="1" customWidth="1"/>
  </cols>
  <sheetData>
    <row r="1" spans="1:12" x14ac:dyDescent="0.25">
      <c r="A1" t="s">
        <v>118</v>
      </c>
    </row>
    <row r="2" spans="1:12" s="156" customFormat="1" ht="22.5" customHeight="1" x14ac:dyDescent="0.25">
      <c r="A2" s="155"/>
      <c r="B2" s="184" t="s">
        <v>117</v>
      </c>
      <c r="C2" s="185"/>
      <c r="D2" s="185"/>
      <c r="E2" s="157" t="s">
        <v>116</v>
      </c>
      <c r="F2" s="184" t="s">
        <v>112</v>
      </c>
      <c r="G2" s="185"/>
      <c r="H2" s="185"/>
      <c r="I2" s="181" t="s">
        <v>113</v>
      </c>
      <c r="J2" s="181"/>
      <c r="K2" s="181"/>
      <c r="L2" s="181"/>
    </row>
    <row r="3" spans="1:12" x14ac:dyDescent="0.25">
      <c r="B3" s="180" t="s">
        <v>26</v>
      </c>
      <c r="C3" s="180"/>
      <c r="D3" s="180"/>
      <c r="E3" s="158" t="s">
        <v>212</v>
      </c>
      <c r="F3" s="180" t="s">
        <v>115</v>
      </c>
      <c r="G3" s="180"/>
      <c r="H3" s="180"/>
      <c r="I3" s="182" t="s">
        <v>114</v>
      </c>
      <c r="J3" s="180" t="s">
        <v>115</v>
      </c>
      <c r="K3" s="180"/>
      <c r="L3" s="180"/>
    </row>
    <row r="4" spans="1:12" x14ac:dyDescent="0.25">
      <c r="A4" s="166" t="s">
        <v>92</v>
      </c>
      <c r="B4" s="98" t="s">
        <v>109</v>
      </c>
      <c r="C4" s="98" t="s">
        <v>110</v>
      </c>
      <c r="D4" s="98" t="s">
        <v>111</v>
      </c>
      <c r="E4" s="159"/>
      <c r="F4" s="98" t="s">
        <v>109</v>
      </c>
      <c r="G4" s="98" t="s">
        <v>110</v>
      </c>
      <c r="H4" s="98" t="s">
        <v>111</v>
      </c>
      <c r="I4" s="183"/>
      <c r="J4" s="98" t="s">
        <v>109</v>
      </c>
      <c r="K4" s="98" t="s">
        <v>110</v>
      </c>
      <c r="L4" s="98" t="s">
        <v>111</v>
      </c>
    </row>
    <row r="5" spans="1:12" x14ac:dyDescent="0.25">
      <c r="A5" s="167" t="s">
        <v>16</v>
      </c>
      <c r="B5" s="160"/>
      <c r="C5" s="160"/>
      <c r="D5" s="160"/>
      <c r="E5" s="161"/>
      <c r="F5" s="55"/>
      <c r="G5" s="55"/>
      <c r="H5" s="55"/>
      <c r="I5" s="55"/>
      <c r="J5" s="55"/>
      <c r="K5" s="55"/>
      <c r="L5" s="55"/>
    </row>
    <row r="6" spans="1:12" x14ac:dyDescent="0.25">
      <c r="A6" s="168" t="s">
        <v>18</v>
      </c>
      <c r="B6" s="160"/>
      <c r="C6" s="160"/>
      <c r="D6" s="160"/>
      <c r="E6" s="162"/>
      <c r="F6" s="55"/>
      <c r="G6" s="55"/>
      <c r="H6" s="55"/>
      <c r="I6" s="55"/>
      <c r="J6" s="55"/>
      <c r="K6" s="55"/>
      <c r="L6" s="55"/>
    </row>
    <row r="7" spans="1:12" x14ac:dyDescent="0.25">
      <c r="A7" s="168" t="s">
        <v>19</v>
      </c>
      <c r="B7" s="160"/>
      <c r="C7" s="160"/>
      <c r="D7" s="160"/>
      <c r="E7" s="163"/>
      <c r="F7" s="161"/>
      <c r="G7" s="161"/>
      <c r="H7" s="161"/>
      <c r="I7" s="164"/>
      <c r="J7" s="161"/>
      <c r="K7" s="161"/>
      <c r="L7" s="161"/>
    </row>
    <row r="8" spans="1:12" x14ac:dyDescent="0.25">
      <c r="A8" s="168" t="s">
        <v>20</v>
      </c>
      <c r="B8" s="160"/>
      <c r="C8" s="160"/>
      <c r="D8" s="160"/>
      <c r="E8" s="163"/>
      <c r="F8" s="161"/>
      <c r="G8" s="161"/>
      <c r="H8" s="161"/>
      <c r="I8" s="164"/>
      <c r="J8" s="161"/>
      <c r="K8" s="161"/>
      <c r="L8" s="161"/>
    </row>
    <row r="9" spans="1:12" x14ac:dyDescent="0.25">
      <c r="A9" s="168" t="s">
        <v>93</v>
      </c>
      <c r="B9" s="160"/>
      <c r="C9" s="160"/>
      <c r="D9" s="160"/>
      <c r="E9" s="163"/>
      <c r="F9" s="161"/>
      <c r="G9" s="161"/>
      <c r="H9" s="161"/>
      <c r="I9" s="164"/>
      <c r="J9" s="161"/>
      <c r="K9" s="161"/>
      <c r="L9" s="161"/>
    </row>
    <row r="10" spans="1:12" x14ac:dyDescent="0.25">
      <c r="A10" s="168" t="s">
        <v>94</v>
      </c>
      <c r="B10" s="160"/>
      <c r="C10" s="160"/>
      <c r="D10" s="160"/>
      <c r="E10" s="163"/>
      <c r="F10" s="161"/>
      <c r="G10" s="161"/>
      <c r="H10" s="161"/>
      <c r="I10" s="164"/>
      <c r="J10" s="161"/>
      <c r="K10" s="161"/>
      <c r="L10" s="161"/>
    </row>
    <row r="11" spans="1:12" x14ac:dyDescent="0.25">
      <c r="A11" s="168" t="s">
        <v>95</v>
      </c>
      <c r="B11" s="160"/>
      <c r="C11" s="160"/>
      <c r="D11" s="160"/>
      <c r="E11" s="163"/>
      <c r="F11" s="161"/>
      <c r="G11" s="161"/>
      <c r="H11" s="161"/>
      <c r="I11" s="164"/>
      <c r="J11" s="161"/>
      <c r="K11" s="161"/>
      <c r="L11" s="161"/>
    </row>
    <row r="12" spans="1:12" x14ac:dyDescent="0.25">
      <c r="A12" s="168" t="s">
        <v>96</v>
      </c>
      <c r="B12" s="160"/>
      <c r="C12" s="160"/>
      <c r="D12" s="160"/>
      <c r="E12" s="163"/>
      <c r="F12" s="161"/>
      <c r="G12" s="161"/>
      <c r="H12" s="161"/>
      <c r="I12" s="164"/>
      <c r="J12" s="161"/>
      <c r="K12" s="161"/>
      <c r="L12" s="161"/>
    </row>
    <row r="13" spans="1:12" x14ac:dyDescent="0.25">
      <c r="A13" s="168" t="s">
        <v>97</v>
      </c>
      <c r="B13" s="160"/>
      <c r="C13" s="160"/>
      <c r="D13" s="160"/>
      <c r="E13" s="163"/>
      <c r="F13" s="161"/>
      <c r="G13" s="161"/>
      <c r="H13" s="161"/>
      <c r="I13" s="164"/>
      <c r="J13" s="161"/>
      <c r="K13" s="161"/>
      <c r="L13" s="161"/>
    </row>
    <row r="14" spans="1:12" x14ac:dyDescent="0.25">
      <c r="A14" s="168" t="s">
        <v>98</v>
      </c>
      <c r="B14" s="160"/>
      <c r="C14" s="160"/>
      <c r="D14" s="160"/>
      <c r="E14" s="163"/>
      <c r="F14" s="161"/>
      <c r="G14" s="161"/>
      <c r="H14" s="161"/>
      <c r="I14" s="164"/>
      <c r="J14" s="161"/>
      <c r="K14" s="161"/>
      <c r="L14" s="161"/>
    </row>
    <row r="15" spans="1:12" x14ac:dyDescent="0.25">
      <c r="A15" s="168" t="s">
        <v>99</v>
      </c>
      <c r="B15" s="160"/>
      <c r="C15" s="160"/>
      <c r="D15" s="160"/>
      <c r="E15" s="163"/>
      <c r="F15" s="161"/>
      <c r="G15" s="161"/>
      <c r="H15" s="161"/>
      <c r="I15" s="164"/>
      <c r="J15" s="161"/>
      <c r="K15" s="161"/>
      <c r="L15" s="161"/>
    </row>
    <row r="16" spans="1:12" x14ac:dyDescent="0.25">
      <c r="A16" s="168" t="s">
        <v>100</v>
      </c>
      <c r="B16" s="160"/>
      <c r="C16" s="160"/>
      <c r="D16" s="160"/>
      <c r="E16" s="163"/>
      <c r="F16" s="161"/>
      <c r="G16" s="161"/>
      <c r="H16" s="161"/>
      <c r="I16" s="164"/>
      <c r="J16" s="161"/>
      <c r="K16" s="161"/>
      <c r="L16" s="161"/>
    </row>
    <row r="17" spans="1:12" x14ac:dyDescent="0.25">
      <c r="A17" s="168" t="s">
        <v>101</v>
      </c>
      <c r="B17" s="160"/>
      <c r="C17" s="160"/>
      <c r="D17" s="160"/>
      <c r="E17" s="163"/>
      <c r="F17" s="161"/>
      <c r="G17" s="161"/>
      <c r="H17" s="161"/>
      <c r="I17" s="165"/>
      <c r="J17" s="161"/>
      <c r="K17" s="161"/>
      <c r="L17" s="161"/>
    </row>
    <row r="18" spans="1:12" x14ac:dyDescent="0.25">
      <c r="A18" s="168" t="s">
        <v>102</v>
      </c>
      <c r="B18" s="160"/>
      <c r="C18" s="160"/>
      <c r="D18" s="160"/>
      <c r="E18" s="163"/>
      <c r="F18" s="161"/>
      <c r="G18" s="161"/>
      <c r="H18" s="161"/>
      <c r="I18" s="165"/>
      <c r="J18" s="161"/>
      <c r="K18" s="161"/>
      <c r="L18" s="161"/>
    </row>
    <row r="19" spans="1:12" x14ac:dyDescent="0.25">
      <c r="A19" s="168" t="s">
        <v>103</v>
      </c>
      <c r="B19" s="160"/>
      <c r="C19" s="160"/>
      <c r="D19" s="160"/>
      <c r="E19" s="163"/>
      <c r="F19" s="161"/>
      <c r="G19" s="161"/>
      <c r="H19" s="161"/>
      <c r="I19" s="165"/>
      <c r="J19" s="161"/>
      <c r="K19" s="161"/>
      <c r="L19" s="161"/>
    </row>
    <row r="20" spans="1:12" x14ac:dyDescent="0.25">
      <c r="A20" s="168" t="s">
        <v>104</v>
      </c>
      <c r="B20" s="160"/>
      <c r="C20" s="160"/>
      <c r="D20" s="160"/>
      <c r="E20" s="163"/>
      <c r="F20" s="161"/>
      <c r="G20" s="161"/>
      <c r="H20" s="161"/>
      <c r="I20" s="165"/>
      <c r="J20" s="161"/>
      <c r="K20" s="161"/>
      <c r="L20" s="161"/>
    </row>
    <row r="21" spans="1:12" x14ac:dyDescent="0.25">
      <c r="A21" s="168" t="s">
        <v>105</v>
      </c>
      <c r="B21" s="160"/>
      <c r="C21" s="160"/>
      <c r="D21" s="160"/>
      <c r="E21" s="163"/>
      <c r="F21" s="161"/>
      <c r="G21" s="161"/>
      <c r="H21" s="161"/>
      <c r="I21" s="165"/>
      <c r="J21" s="161"/>
      <c r="K21" s="161"/>
      <c r="L21" s="161"/>
    </row>
    <row r="22" spans="1:12" x14ac:dyDescent="0.25">
      <c r="A22" s="168" t="s">
        <v>106</v>
      </c>
      <c r="B22" s="160"/>
      <c r="C22" s="160"/>
      <c r="D22" s="160"/>
      <c r="E22" s="163"/>
      <c r="F22" s="161"/>
      <c r="G22" s="161"/>
      <c r="H22" s="161"/>
      <c r="I22" s="165"/>
      <c r="J22" s="161"/>
      <c r="K22" s="161"/>
      <c r="L22" s="161"/>
    </row>
    <row r="23" spans="1:12" x14ac:dyDescent="0.25">
      <c r="A23" s="169" t="s">
        <v>162</v>
      </c>
      <c r="B23" s="160">
        <f>SUM(B5:B22)</f>
        <v>0</v>
      </c>
      <c r="C23" s="160">
        <f t="shared" ref="C23:D23" si="0">SUM(C5:C22)</f>
        <v>0</v>
      </c>
      <c r="D23" s="160">
        <f t="shared" si="0"/>
        <v>0</v>
      </c>
      <c r="E23" s="163"/>
      <c r="F23" s="161">
        <f>SUM(F5:F22)</f>
        <v>0</v>
      </c>
      <c r="G23" s="161">
        <f t="shared" ref="G23:H23" si="1">SUM(G5:G22)</f>
        <v>0</v>
      </c>
      <c r="H23" s="161">
        <f t="shared" si="1"/>
        <v>0</v>
      </c>
      <c r="I23" s="161"/>
      <c r="J23" s="161">
        <f>SUM(J5:J22)</f>
        <v>0</v>
      </c>
      <c r="K23" s="161">
        <f t="shared" ref="K23:L23" si="2">SUM(K5:K22)</f>
        <v>0</v>
      </c>
      <c r="L23" s="161">
        <f t="shared" si="2"/>
        <v>0</v>
      </c>
    </row>
    <row r="24" spans="1:12" x14ac:dyDescent="0.25">
      <c r="B24" s="46"/>
    </row>
    <row r="25" spans="1:12" x14ac:dyDescent="0.25">
      <c r="A25" s="140"/>
      <c r="B25" s="46"/>
    </row>
    <row r="30" spans="1:12" x14ac:dyDescent="0.25">
      <c r="B30" s="18"/>
    </row>
    <row r="42" s="11" customFormat="1" x14ac:dyDescent="0.25"/>
    <row r="54" spans="14:14" x14ac:dyDescent="0.25">
      <c r="N54" s="44"/>
    </row>
  </sheetData>
  <mergeCells count="7">
    <mergeCell ref="J3:L3"/>
    <mergeCell ref="I2:L2"/>
    <mergeCell ref="I3:I4"/>
    <mergeCell ref="B2:D2"/>
    <mergeCell ref="F3:H3"/>
    <mergeCell ref="B3:D3"/>
    <mergeCell ref="F2:H2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&amp;LVýnosová hodnota 1(7)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1"/>
  <sheetViews>
    <sheetView zoomScaleNormal="100" workbookViewId="0">
      <selection activeCell="H26" sqref="H26:H27"/>
    </sheetView>
  </sheetViews>
  <sheetFormatPr defaultRowHeight="13.2" x14ac:dyDescent="0.25"/>
  <cols>
    <col min="1" max="1" width="19" customWidth="1"/>
    <col min="2" max="2" width="10.21875" customWidth="1"/>
    <col min="3" max="3" width="9.109375" bestFit="1" customWidth="1"/>
    <col min="4" max="4" width="10.109375" customWidth="1"/>
    <col min="5" max="5" width="9" bestFit="1" customWidth="1"/>
    <col min="6" max="6" width="9.5546875" bestFit="1" customWidth="1"/>
  </cols>
  <sheetData>
    <row r="1" spans="1:6" x14ac:dyDescent="0.25">
      <c r="A1" t="s">
        <v>186</v>
      </c>
    </row>
    <row r="2" spans="1:6" x14ac:dyDescent="0.25">
      <c r="F2" s="11"/>
    </row>
    <row r="3" spans="1:6" x14ac:dyDescent="0.25">
      <c r="A3" s="170" t="s">
        <v>87</v>
      </c>
      <c r="B3" s="98" t="s">
        <v>26</v>
      </c>
      <c r="C3" s="171" t="s">
        <v>89</v>
      </c>
      <c r="D3" s="171" t="s">
        <v>88</v>
      </c>
      <c r="E3" s="100"/>
      <c r="F3" s="100"/>
    </row>
    <row r="4" spans="1:6" x14ac:dyDescent="0.25">
      <c r="A4" s="172" t="s">
        <v>53</v>
      </c>
      <c r="B4" s="173"/>
      <c r="C4" s="174"/>
      <c r="D4" s="175"/>
      <c r="E4" s="36"/>
      <c r="F4" s="102"/>
    </row>
    <row r="5" spans="1:6" x14ac:dyDescent="0.25">
      <c r="A5" s="172" t="s">
        <v>54</v>
      </c>
      <c r="B5" s="173"/>
      <c r="C5" s="174"/>
      <c r="D5" s="175"/>
      <c r="E5" s="36"/>
      <c r="F5" s="102"/>
    </row>
    <row r="6" spans="1:6" x14ac:dyDescent="0.25">
      <c r="A6" s="172" t="s">
        <v>80</v>
      </c>
      <c r="B6" s="173"/>
      <c r="C6" s="174"/>
      <c r="D6" s="175"/>
      <c r="E6" s="36"/>
      <c r="F6" s="102"/>
    </row>
    <row r="7" spans="1:6" x14ac:dyDescent="0.25">
      <c r="A7" s="172" t="s">
        <v>55</v>
      </c>
      <c r="B7" s="173"/>
      <c r="C7" s="174"/>
      <c r="D7" s="175"/>
      <c r="E7" s="36"/>
      <c r="F7" s="102"/>
    </row>
    <row r="8" spans="1:6" x14ac:dyDescent="0.25">
      <c r="A8" s="172" t="s">
        <v>195</v>
      </c>
      <c r="B8" s="173"/>
      <c r="C8" s="174"/>
      <c r="D8" s="175"/>
      <c r="E8" s="36"/>
      <c r="F8" s="102"/>
    </row>
    <row r="9" spans="1:6" x14ac:dyDescent="0.25">
      <c r="A9" s="172" t="s">
        <v>182</v>
      </c>
      <c r="B9" s="173"/>
      <c r="C9" s="174"/>
      <c r="D9" s="175"/>
      <c r="E9" s="36"/>
      <c r="F9" s="102"/>
    </row>
    <row r="10" spans="1:6" x14ac:dyDescent="0.25">
      <c r="A10" s="172" t="s">
        <v>183</v>
      </c>
      <c r="B10" s="173"/>
      <c r="C10" s="174"/>
      <c r="D10" s="175"/>
      <c r="E10" s="36"/>
      <c r="F10" s="102"/>
    </row>
    <row r="11" spans="1:6" x14ac:dyDescent="0.25">
      <c r="A11" s="176" t="s">
        <v>12</v>
      </c>
      <c r="B11" s="173"/>
      <c r="C11" s="174"/>
      <c r="D11" s="175"/>
      <c r="E11" s="36"/>
    </row>
    <row r="12" spans="1:6" x14ac:dyDescent="0.25">
      <c r="A12" s="176" t="s">
        <v>199</v>
      </c>
      <c r="B12" s="173"/>
      <c r="C12" s="174"/>
      <c r="D12" s="175"/>
      <c r="E12" s="36"/>
    </row>
    <row r="13" spans="1:6" x14ac:dyDescent="0.25">
      <c r="A13" s="176" t="s">
        <v>200</v>
      </c>
      <c r="B13" s="173"/>
      <c r="C13" s="174"/>
      <c r="D13" s="175"/>
      <c r="E13" s="36"/>
    </row>
    <row r="14" spans="1:6" x14ac:dyDescent="0.25">
      <c r="A14" s="111"/>
      <c r="B14" s="91"/>
      <c r="C14" s="101"/>
      <c r="D14" s="36"/>
      <c r="E14" s="36"/>
      <c r="F14" s="102"/>
    </row>
    <row r="15" spans="1:6" x14ac:dyDescent="0.25">
      <c r="A15" s="112" t="s">
        <v>187</v>
      </c>
      <c r="B15" s="91"/>
      <c r="C15" s="101"/>
      <c r="D15" s="36"/>
      <c r="E15" s="36"/>
      <c r="F15" s="102"/>
    </row>
    <row r="16" spans="1:6" x14ac:dyDescent="0.25">
      <c r="A16" s="177" t="s">
        <v>185</v>
      </c>
      <c r="B16" s="173" t="s">
        <v>53</v>
      </c>
      <c r="C16" s="98" t="s">
        <v>54</v>
      </c>
      <c r="D16" s="98" t="s">
        <v>181</v>
      </c>
      <c r="E16" s="98" t="s">
        <v>55</v>
      </c>
      <c r="F16" s="98" t="s">
        <v>12</v>
      </c>
    </row>
    <row r="17" spans="1:6" x14ac:dyDescent="0.25">
      <c r="A17" s="177" t="s">
        <v>194</v>
      </c>
      <c r="B17" s="173" t="s">
        <v>205</v>
      </c>
      <c r="C17" s="98" t="s">
        <v>54</v>
      </c>
      <c r="D17" s="98" t="s">
        <v>206</v>
      </c>
      <c r="E17" s="98" t="s">
        <v>10</v>
      </c>
      <c r="F17" s="98"/>
    </row>
    <row r="18" spans="1:6" x14ac:dyDescent="0.25">
      <c r="A18" s="55" t="s">
        <v>171</v>
      </c>
      <c r="B18" s="92"/>
      <c r="C18" s="92"/>
      <c r="D18" s="92"/>
      <c r="E18" s="92"/>
      <c r="F18" s="92"/>
    </row>
    <row r="19" spans="1:6" x14ac:dyDescent="0.25">
      <c r="A19" s="55" t="s">
        <v>184</v>
      </c>
      <c r="B19" s="161"/>
      <c r="C19" s="161"/>
      <c r="D19" s="161"/>
      <c r="E19" s="161"/>
      <c r="F19" s="161"/>
    </row>
    <row r="20" spans="1:6" x14ac:dyDescent="0.25">
      <c r="A20" s="55" t="s">
        <v>193</v>
      </c>
      <c r="B20" s="178"/>
      <c r="C20" s="178"/>
      <c r="D20" s="178"/>
      <c r="E20" s="178"/>
      <c r="F20" s="178"/>
    </row>
    <row r="21" spans="1:6" x14ac:dyDescent="0.25">
      <c r="A21" s="98" t="s">
        <v>172</v>
      </c>
      <c r="B21" s="161"/>
      <c r="C21" s="161"/>
      <c r="D21" s="161"/>
      <c r="E21" s="161"/>
      <c r="F21" s="161"/>
    </row>
    <row r="22" spans="1:6" x14ac:dyDescent="0.25">
      <c r="A22" s="55">
        <v>3</v>
      </c>
      <c r="B22" s="161"/>
      <c r="C22" s="161"/>
      <c r="D22" s="161"/>
      <c r="E22" s="161"/>
      <c r="F22" s="161"/>
    </row>
    <row r="23" spans="1:6" x14ac:dyDescent="0.25">
      <c r="A23" s="55">
        <v>4</v>
      </c>
      <c r="B23" s="161"/>
      <c r="C23" s="161"/>
      <c r="D23" s="161"/>
      <c r="E23" s="161"/>
      <c r="F23" s="161"/>
    </row>
    <row r="24" spans="1:6" x14ac:dyDescent="0.25">
      <c r="A24" s="55">
        <v>5</v>
      </c>
      <c r="B24" s="161"/>
      <c r="C24" s="161"/>
      <c r="D24" s="161"/>
      <c r="E24" s="161"/>
      <c r="F24" s="161"/>
    </row>
    <row r="25" spans="1:6" x14ac:dyDescent="0.25">
      <c r="A25" s="55">
        <v>6</v>
      </c>
      <c r="B25" s="161"/>
      <c r="C25" s="161"/>
      <c r="D25" s="161"/>
      <c r="E25" s="161"/>
      <c r="F25" s="161"/>
    </row>
    <row r="26" spans="1:6" x14ac:dyDescent="0.25">
      <c r="A26" s="55">
        <v>7</v>
      </c>
      <c r="B26" s="161"/>
      <c r="C26" s="161"/>
      <c r="D26" s="161"/>
      <c r="E26" s="161"/>
      <c r="F26" s="161"/>
    </row>
    <row r="27" spans="1:6" x14ac:dyDescent="0.25">
      <c r="A27" s="55">
        <v>8</v>
      </c>
      <c r="B27" s="161"/>
      <c r="C27" s="161"/>
      <c r="D27" s="161"/>
      <c r="E27" s="161"/>
      <c r="F27" s="161"/>
    </row>
    <row r="28" spans="1:6" x14ac:dyDescent="0.25">
      <c r="A28" s="55">
        <v>9</v>
      </c>
      <c r="B28" s="161"/>
      <c r="C28" s="161"/>
      <c r="D28" s="161"/>
      <c r="E28" s="161"/>
      <c r="F28" s="161"/>
    </row>
    <row r="29" spans="1:6" x14ac:dyDescent="0.25">
      <c r="A29" s="55">
        <v>10</v>
      </c>
      <c r="B29" s="161"/>
      <c r="C29" s="161"/>
      <c r="D29" s="161"/>
      <c r="E29" s="161"/>
      <c r="F29" s="161"/>
    </row>
    <row r="30" spans="1:6" x14ac:dyDescent="0.25">
      <c r="A30" s="55">
        <v>11</v>
      </c>
      <c r="B30" s="161"/>
      <c r="C30" s="161"/>
      <c r="D30" s="161"/>
      <c r="E30" s="161"/>
      <c r="F30" s="161"/>
    </row>
    <row r="31" spans="1:6" x14ac:dyDescent="0.25">
      <c r="A31" s="55">
        <v>12</v>
      </c>
      <c r="B31" s="161"/>
      <c r="C31" s="161"/>
      <c r="D31" s="161"/>
      <c r="E31" s="161"/>
      <c r="F31" s="161"/>
    </row>
    <row r="32" spans="1:6" x14ac:dyDescent="0.25">
      <c r="A32" s="55">
        <v>13</v>
      </c>
      <c r="B32" s="161"/>
      <c r="C32" s="161"/>
      <c r="D32" s="161"/>
      <c r="E32" s="161"/>
      <c r="F32" s="161"/>
    </row>
    <row r="33" spans="1:6" x14ac:dyDescent="0.25">
      <c r="A33" s="55">
        <v>14</v>
      </c>
      <c r="B33" s="161"/>
      <c r="C33" s="161"/>
      <c r="D33" s="161"/>
      <c r="E33" s="161"/>
      <c r="F33" s="161"/>
    </row>
    <row r="34" spans="1:6" x14ac:dyDescent="0.25">
      <c r="A34" s="55">
        <v>15</v>
      </c>
      <c r="B34" s="161"/>
      <c r="C34" s="161"/>
      <c r="D34" s="161"/>
      <c r="E34" s="161"/>
      <c r="F34" s="161"/>
    </row>
    <row r="35" spans="1:6" x14ac:dyDescent="0.25">
      <c r="A35" s="55">
        <v>16</v>
      </c>
      <c r="B35" s="161"/>
      <c r="C35" s="161"/>
      <c r="D35" s="161"/>
      <c r="E35" s="161"/>
      <c r="F35" s="161"/>
    </row>
    <row r="36" spans="1:6" x14ac:dyDescent="0.25">
      <c r="A36" s="55">
        <v>17</v>
      </c>
      <c r="B36" s="161"/>
      <c r="C36" s="161"/>
      <c r="D36" s="161"/>
      <c r="E36" s="161"/>
      <c r="F36" s="161"/>
    </row>
    <row r="37" spans="1:6" x14ac:dyDescent="0.25">
      <c r="A37" s="111"/>
      <c r="B37" s="91"/>
      <c r="C37" s="101"/>
      <c r="D37" s="36"/>
      <c r="E37" s="36"/>
      <c r="F37" s="102"/>
    </row>
    <row r="38" spans="1:6" x14ac:dyDescent="0.25">
      <c r="A38" s="112" t="s">
        <v>119</v>
      </c>
    </row>
    <row r="39" spans="1:6" x14ac:dyDescent="0.25">
      <c r="A39" s="113" t="s">
        <v>218</v>
      </c>
      <c r="B39" s="103" t="s">
        <v>17</v>
      </c>
      <c r="C39" s="103" t="s">
        <v>90</v>
      </c>
      <c r="D39" s="103"/>
    </row>
    <row r="40" spans="1:6" x14ac:dyDescent="0.25">
      <c r="A40" s="113" t="s">
        <v>207</v>
      </c>
      <c r="B40">
        <v>113</v>
      </c>
      <c r="C40">
        <v>22</v>
      </c>
      <c r="D40" s="90"/>
    </row>
    <row r="41" spans="1:6" x14ac:dyDescent="0.25">
      <c r="A41" s="113" t="s">
        <v>91</v>
      </c>
      <c r="B41" s="103">
        <v>110</v>
      </c>
      <c r="C41" s="36">
        <v>20</v>
      </c>
    </row>
  </sheetData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  <headerFooter>
    <oddHeader>&amp;LVýnosová hodnota 2(7)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30"/>
  <sheetViews>
    <sheetView workbookViewId="0">
      <selection activeCell="F19" sqref="F19"/>
    </sheetView>
  </sheetViews>
  <sheetFormatPr defaultRowHeight="13.2" x14ac:dyDescent="0.25"/>
  <cols>
    <col min="1" max="1" width="14.5546875" customWidth="1"/>
    <col min="2" max="2" width="10.109375" customWidth="1"/>
    <col min="3" max="3" width="5.5546875" customWidth="1"/>
    <col min="4" max="9" width="6.44140625" bestFit="1" customWidth="1"/>
    <col min="10" max="10" width="6.33203125" bestFit="1" customWidth="1"/>
    <col min="11" max="12" width="4.5546875" bestFit="1" customWidth="1"/>
    <col min="13" max="13" width="3.5546875" bestFit="1" customWidth="1"/>
    <col min="14" max="15" width="4.5546875" bestFit="1" customWidth="1"/>
    <col min="16" max="16" width="3.5546875" bestFit="1" customWidth="1"/>
    <col min="17" max="17" width="5.5546875" bestFit="1" customWidth="1"/>
    <col min="18" max="19" width="4.5546875" bestFit="1" customWidth="1"/>
    <col min="20" max="20" width="3.5546875" bestFit="1" customWidth="1"/>
    <col min="21" max="22" width="4.5546875" bestFit="1" customWidth="1"/>
    <col min="23" max="23" width="5.5546875" bestFit="1" customWidth="1"/>
  </cols>
  <sheetData>
    <row r="1" spans="1:14" x14ac:dyDescent="0.25">
      <c r="A1" t="s">
        <v>21</v>
      </c>
    </row>
    <row r="2" spans="1:14" x14ac:dyDescent="0.25">
      <c r="A2" s="17" t="s">
        <v>177</v>
      </c>
      <c r="B2" s="17"/>
    </row>
    <row r="3" spans="1:14" x14ac:dyDescent="0.25">
      <c r="A3" s="142" t="s">
        <v>107</v>
      </c>
      <c r="B3" s="143"/>
      <c r="C3" s="186" t="s">
        <v>176</v>
      </c>
      <c r="D3" s="187"/>
      <c r="E3" s="187"/>
      <c r="F3" s="187"/>
      <c r="G3" s="187"/>
      <c r="H3" s="187"/>
      <c r="I3" s="188"/>
    </row>
    <row r="4" spans="1:14" x14ac:dyDescent="0.25">
      <c r="A4" s="144" t="s">
        <v>108</v>
      </c>
      <c r="B4" s="145"/>
      <c r="C4" s="49" t="s">
        <v>11</v>
      </c>
      <c r="D4" s="50" t="s">
        <v>77</v>
      </c>
      <c r="E4" s="50" t="s">
        <v>78</v>
      </c>
      <c r="F4" s="50" t="s">
        <v>79</v>
      </c>
      <c r="G4" s="50" t="s">
        <v>1</v>
      </c>
      <c r="H4" s="50" t="s">
        <v>2</v>
      </c>
      <c r="I4" s="50" t="s">
        <v>3</v>
      </c>
    </row>
    <row r="5" spans="1:14" x14ac:dyDescent="0.25">
      <c r="A5" s="146" t="s">
        <v>53</v>
      </c>
      <c r="B5" s="148"/>
      <c r="C5" s="152"/>
      <c r="D5" s="99"/>
      <c r="E5" s="99"/>
      <c r="F5" s="99"/>
      <c r="G5" s="99"/>
      <c r="H5" s="99"/>
      <c r="I5" s="99"/>
    </row>
    <row r="6" spans="1:14" x14ac:dyDescent="0.25">
      <c r="A6" s="146" t="s">
        <v>54</v>
      </c>
      <c r="B6" s="148"/>
      <c r="C6" s="153"/>
      <c r="D6" s="99"/>
      <c r="E6" s="99"/>
      <c r="F6" s="99"/>
      <c r="G6" s="99"/>
      <c r="H6" s="99"/>
      <c r="I6" s="99"/>
    </row>
    <row r="7" spans="1:14" x14ac:dyDescent="0.25">
      <c r="A7" s="146" t="s">
        <v>80</v>
      </c>
      <c r="B7" s="148"/>
      <c r="C7" s="153"/>
      <c r="D7" s="153"/>
      <c r="E7" s="153"/>
      <c r="F7" s="153"/>
      <c r="G7" s="153"/>
      <c r="H7" s="153"/>
      <c r="I7" s="153"/>
    </row>
    <row r="8" spans="1:14" x14ac:dyDescent="0.25">
      <c r="A8" s="146" t="s">
        <v>189</v>
      </c>
      <c r="B8" s="148"/>
      <c r="C8" s="153"/>
      <c r="D8" s="153"/>
      <c r="E8" s="153"/>
      <c r="F8" s="153"/>
      <c r="G8" s="153"/>
      <c r="H8" s="153"/>
      <c r="I8" s="153"/>
    </row>
    <row r="9" spans="1:14" x14ac:dyDescent="0.25">
      <c r="A9" s="146" t="s">
        <v>181</v>
      </c>
      <c r="B9" s="148"/>
      <c r="C9" s="153"/>
      <c r="D9" s="153"/>
      <c r="E9" s="153"/>
      <c r="F9" s="153"/>
      <c r="G9" s="153"/>
      <c r="H9" s="153"/>
      <c r="I9" s="153"/>
    </row>
    <row r="10" spans="1:14" x14ac:dyDescent="0.25">
      <c r="A10" s="24" t="s">
        <v>12</v>
      </c>
      <c r="B10" s="55"/>
      <c r="C10" s="21"/>
      <c r="D10" s="21"/>
      <c r="E10" s="21"/>
      <c r="F10" s="21"/>
      <c r="G10" s="21"/>
      <c r="H10" s="21"/>
      <c r="I10" s="21"/>
    </row>
    <row r="11" spans="1:14" x14ac:dyDescent="0.25">
      <c r="A11" s="12" t="s">
        <v>220</v>
      </c>
      <c r="B11" s="38"/>
      <c r="C11" s="51"/>
      <c r="D11" s="12"/>
      <c r="E11" s="12"/>
      <c r="F11" s="12"/>
      <c r="G11" s="12"/>
      <c r="H11" s="12"/>
      <c r="I11" s="12"/>
    </row>
    <row r="12" spans="1:14" hidden="1" x14ac:dyDescent="0.25">
      <c r="A12" s="12" t="s">
        <v>210</v>
      </c>
      <c r="B12" s="51"/>
      <c r="C12" s="12"/>
      <c r="D12" s="12"/>
      <c r="E12" s="12"/>
      <c r="F12" s="12"/>
      <c r="G12" s="12"/>
      <c r="H12" s="12"/>
      <c r="I12" s="12"/>
    </row>
    <row r="13" spans="1:14" x14ac:dyDescent="0.25">
      <c r="A13" s="45"/>
      <c r="B13" s="45"/>
      <c r="C13" s="51"/>
      <c r="D13" s="12"/>
      <c r="E13" s="12"/>
      <c r="F13" s="12"/>
      <c r="G13" s="12"/>
      <c r="H13" s="12"/>
      <c r="I13" s="12"/>
    </row>
    <row r="14" spans="1:14" x14ac:dyDescent="0.25">
      <c r="A14" s="95" t="s">
        <v>107</v>
      </c>
      <c r="B14" s="93" t="s">
        <v>174</v>
      </c>
      <c r="C14" s="189" t="s">
        <v>175</v>
      </c>
      <c r="D14" s="189"/>
      <c r="E14" s="189"/>
      <c r="F14" s="189"/>
      <c r="G14" s="189"/>
      <c r="H14" s="189"/>
      <c r="I14" s="190"/>
      <c r="J14" s="55" t="s">
        <v>209</v>
      </c>
      <c r="K14" s="12"/>
      <c r="L14" s="12"/>
      <c r="M14" s="12"/>
      <c r="N14" s="12"/>
    </row>
    <row r="15" spans="1:14" x14ac:dyDescent="0.25">
      <c r="A15" s="96" t="s">
        <v>108</v>
      </c>
      <c r="B15" s="94" t="s">
        <v>173</v>
      </c>
      <c r="C15" s="47" t="s">
        <v>11</v>
      </c>
      <c r="D15" s="47" t="s">
        <v>77</v>
      </c>
      <c r="E15" s="47" t="s">
        <v>78</v>
      </c>
      <c r="F15" s="47" t="s">
        <v>79</v>
      </c>
      <c r="G15" s="47" t="s">
        <v>1</v>
      </c>
      <c r="H15" s="47" t="s">
        <v>2</v>
      </c>
      <c r="I15" s="50" t="s">
        <v>3</v>
      </c>
      <c r="J15" s="47" t="s">
        <v>4</v>
      </c>
      <c r="K15" s="12"/>
      <c r="L15" s="12"/>
      <c r="M15" s="12"/>
      <c r="N15" s="12"/>
    </row>
    <row r="16" spans="1:14" x14ac:dyDescent="0.25">
      <c r="A16" s="48" t="s">
        <v>53</v>
      </c>
      <c r="B16" s="148"/>
      <c r="C16" s="141"/>
      <c r="D16" s="141"/>
      <c r="E16" s="141"/>
      <c r="F16" s="141"/>
      <c r="G16" s="141"/>
      <c r="H16" s="141"/>
      <c r="I16" s="141"/>
      <c r="J16" s="30"/>
      <c r="K16" s="12"/>
      <c r="L16" s="12"/>
      <c r="M16" s="12"/>
      <c r="N16" s="12"/>
    </row>
    <row r="17" spans="1:14" x14ac:dyDescent="0.25">
      <c r="A17" s="24" t="s">
        <v>54</v>
      </c>
      <c r="B17" s="148"/>
      <c r="C17" s="141"/>
      <c r="D17" s="141"/>
      <c r="E17" s="141"/>
      <c r="F17" s="141"/>
      <c r="G17" s="141"/>
      <c r="H17" s="141"/>
      <c r="I17" s="141"/>
      <c r="J17" s="30"/>
      <c r="K17" s="12"/>
      <c r="L17" s="12"/>
      <c r="M17" s="12"/>
      <c r="N17" s="12"/>
    </row>
    <row r="18" spans="1:14" x14ac:dyDescent="0.25">
      <c r="A18" s="24" t="s">
        <v>80</v>
      </c>
      <c r="B18" s="148"/>
      <c r="C18" s="141"/>
      <c r="D18" s="141"/>
      <c r="E18" s="141"/>
      <c r="F18" s="141"/>
      <c r="G18" s="141"/>
      <c r="H18" s="141"/>
      <c r="I18" s="141"/>
      <c r="J18" s="30"/>
      <c r="K18" s="12"/>
      <c r="L18" s="12"/>
      <c r="M18" s="12"/>
      <c r="N18" s="12"/>
    </row>
    <row r="19" spans="1:14" x14ac:dyDescent="0.25">
      <c r="A19" s="39" t="s">
        <v>189</v>
      </c>
      <c r="B19" s="148"/>
      <c r="C19" s="141"/>
      <c r="D19" s="141"/>
      <c r="E19" s="141"/>
      <c r="F19" s="141"/>
      <c r="G19" s="141"/>
      <c r="H19" s="141"/>
      <c r="I19" s="141"/>
      <c r="J19" s="30"/>
      <c r="K19" s="12"/>
      <c r="L19" s="12"/>
      <c r="M19" s="12"/>
      <c r="N19" s="12"/>
    </row>
    <row r="20" spans="1:14" x14ac:dyDescent="0.25">
      <c r="A20" s="39" t="s">
        <v>181</v>
      </c>
      <c r="B20" s="148"/>
      <c r="C20" s="141"/>
      <c r="D20" s="141"/>
      <c r="E20" s="141"/>
      <c r="F20" s="141"/>
      <c r="G20" s="141"/>
      <c r="H20" s="141"/>
      <c r="I20" s="141"/>
      <c r="J20" s="30"/>
      <c r="K20" s="12"/>
      <c r="L20" s="12"/>
      <c r="M20" s="12"/>
      <c r="N20" s="12"/>
    </row>
    <row r="21" spans="1:14" x14ac:dyDescent="0.25">
      <c r="A21" s="146" t="s">
        <v>12</v>
      </c>
      <c r="B21" s="149">
        <f>SUM(B16:B20)</f>
        <v>0</v>
      </c>
      <c r="C21" s="97"/>
      <c r="D21" s="97"/>
      <c r="E21" s="97"/>
      <c r="F21" s="97"/>
      <c r="G21" s="97"/>
      <c r="H21" s="97"/>
      <c r="I21" s="97"/>
      <c r="J21" s="150">
        <f>SUMPRODUCT(B16:B20,J16:J20)</f>
        <v>0</v>
      </c>
      <c r="K21" s="12"/>
      <c r="L21" s="12"/>
      <c r="M21" s="12"/>
      <c r="N21" s="12"/>
    </row>
    <row r="22" spans="1:14" x14ac:dyDescent="0.25">
      <c r="A22" s="12" t="s">
        <v>219</v>
      </c>
      <c r="B22" s="12"/>
      <c r="C22" s="45"/>
      <c r="D22" s="45"/>
      <c r="E22" s="45"/>
      <c r="F22" s="45"/>
      <c r="G22" s="45"/>
      <c r="H22" s="45"/>
      <c r="I22" s="45"/>
    </row>
    <row r="23" spans="1:14" x14ac:dyDescent="0.25">
      <c r="A23" s="12" t="s">
        <v>198</v>
      </c>
      <c r="B23" s="12"/>
      <c r="C23" s="45"/>
      <c r="D23" s="45"/>
      <c r="E23" s="45"/>
      <c r="F23" s="45"/>
      <c r="G23" s="45"/>
      <c r="H23" s="45"/>
      <c r="I23" s="45"/>
    </row>
    <row r="24" spans="1:14" x14ac:dyDescent="0.25">
      <c r="A24" s="12"/>
      <c r="B24" s="12"/>
      <c r="C24" s="45"/>
      <c r="D24" s="45"/>
      <c r="E24" s="45"/>
      <c r="F24" s="45"/>
      <c r="G24" s="45"/>
      <c r="H24" s="45"/>
      <c r="I24" s="45"/>
    </row>
    <row r="25" spans="1:14" x14ac:dyDescent="0.25">
      <c r="A25" s="42"/>
      <c r="B25" s="42"/>
      <c r="C25" s="41"/>
      <c r="D25" s="41"/>
      <c r="E25" s="41"/>
      <c r="F25" s="41"/>
      <c r="G25" s="41"/>
      <c r="H25" s="41"/>
      <c r="I25" s="41"/>
    </row>
    <row r="26" spans="1:14" x14ac:dyDescent="0.25">
      <c r="A26" s="54" t="s">
        <v>120</v>
      </c>
      <c r="B26" s="98" t="s">
        <v>197</v>
      </c>
    </row>
    <row r="27" spans="1:14" x14ac:dyDescent="0.25">
      <c r="A27" s="151" t="s">
        <v>222</v>
      </c>
      <c r="B27" s="55"/>
    </row>
    <row r="29" spans="1:14" x14ac:dyDescent="0.25">
      <c r="A29" s="54" t="s">
        <v>221</v>
      </c>
      <c r="B29" s="98"/>
    </row>
    <row r="30" spans="1:14" x14ac:dyDescent="0.25">
      <c r="A30" s="151" t="s">
        <v>228</v>
      </c>
      <c r="B30" s="55"/>
    </row>
  </sheetData>
  <mergeCells count="2">
    <mergeCell ref="C3:I3"/>
    <mergeCell ref="C14:I1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 alignWithMargins="0">
    <oddHeader>&amp;LVýnosová hodnota 3(7)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35"/>
  <sheetViews>
    <sheetView workbookViewId="0">
      <selection activeCell="R11" sqref="R11"/>
    </sheetView>
  </sheetViews>
  <sheetFormatPr defaultColWidth="9.109375" defaultRowHeight="13.2" x14ac:dyDescent="0.25"/>
  <cols>
    <col min="1" max="1" width="23.88671875" customWidth="1"/>
    <col min="2" max="2" width="36.44140625" customWidth="1"/>
    <col min="3" max="3" width="9.6640625" customWidth="1"/>
    <col min="4" max="5" width="3.109375" bestFit="1" customWidth="1"/>
    <col min="6" max="6" width="4.44140625" bestFit="1" customWidth="1"/>
    <col min="7" max="7" width="5.44140625" bestFit="1" customWidth="1"/>
    <col min="8" max="9" width="7.6640625" bestFit="1" customWidth="1"/>
    <col min="10" max="10" width="6.44140625" bestFit="1" customWidth="1"/>
    <col min="11" max="11" width="5.44140625" bestFit="1" customWidth="1"/>
    <col min="12" max="13" width="6.44140625" bestFit="1" customWidth="1"/>
    <col min="14" max="14" width="3.109375" bestFit="1" customWidth="1"/>
    <col min="15" max="15" width="5.44140625" bestFit="1" customWidth="1"/>
    <col min="16" max="16" width="3.109375" bestFit="1" customWidth="1"/>
  </cols>
  <sheetData>
    <row r="1" spans="1:16" x14ac:dyDescent="0.25">
      <c r="A1" t="s">
        <v>155</v>
      </c>
    </row>
    <row r="2" spans="1:16" x14ac:dyDescent="0.25">
      <c r="A2" s="36" t="s">
        <v>170</v>
      </c>
    </row>
    <row r="3" spans="1:16" x14ac:dyDescent="0.25">
      <c r="A3" s="36"/>
    </row>
    <row r="4" spans="1:16" x14ac:dyDescent="0.25">
      <c r="A4" s="54" t="s">
        <v>169</v>
      </c>
      <c r="B4" s="98" t="s">
        <v>4</v>
      </c>
      <c r="D4" s="40"/>
    </row>
    <row r="5" spans="1:16" x14ac:dyDescent="0.25">
      <c r="A5" s="55" t="s">
        <v>82</v>
      </c>
      <c r="B5" s="105"/>
      <c r="C5" s="52"/>
      <c r="D5" s="40"/>
    </row>
    <row r="6" spans="1:16" x14ac:dyDescent="0.25">
      <c r="A6" s="55" t="s">
        <v>81</v>
      </c>
      <c r="B6" s="105"/>
      <c r="C6" s="52"/>
      <c r="D6" s="40"/>
    </row>
    <row r="7" spans="1:16" x14ac:dyDescent="0.25">
      <c r="A7" s="55" t="s">
        <v>5</v>
      </c>
      <c r="B7" s="105"/>
      <c r="C7" s="52"/>
      <c r="D7" s="40"/>
    </row>
    <row r="8" spans="1:16" x14ac:dyDescent="0.25">
      <c r="A8" s="55" t="s">
        <v>121</v>
      </c>
      <c r="B8" s="105"/>
      <c r="C8" s="52"/>
      <c r="D8" s="40"/>
    </row>
    <row r="9" spans="1:16" x14ac:dyDescent="0.25">
      <c r="A9" s="55" t="s">
        <v>12</v>
      </c>
      <c r="B9" s="30">
        <f>SUM(B5:B8)</f>
        <v>0</v>
      </c>
      <c r="C9" s="52"/>
      <c r="D9" s="40"/>
    </row>
    <row r="10" spans="1:16" x14ac:dyDescent="0.25">
      <c r="B10" s="53"/>
      <c r="C10" s="53"/>
      <c r="D10" s="53"/>
      <c r="E10" s="53"/>
      <c r="F10" s="13"/>
      <c r="H10" s="13"/>
      <c r="I10" s="40"/>
    </row>
    <row r="11" spans="1:16" ht="115.5" customHeight="1" x14ac:dyDescent="0.3">
      <c r="A11" s="87" t="s">
        <v>134</v>
      </c>
      <c r="B11" s="88" t="s">
        <v>122</v>
      </c>
      <c r="C11" s="85" t="s">
        <v>135</v>
      </c>
      <c r="D11" s="85" t="s">
        <v>136</v>
      </c>
      <c r="E11" s="85" t="s">
        <v>137</v>
      </c>
      <c r="F11" s="85" t="s">
        <v>132</v>
      </c>
      <c r="G11" s="85" t="s">
        <v>160</v>
      </c>
      <c r="H11" s="85" t="s">
        <v>159</v>
      </c>
      <c r="I11" s="85" t="s">
        <v>167</v>
      </c>
      <c r="J11" s="85" t="s">
        <v>123</v>
      </c>
      <c r="K11" s="85" t="s">
        <v>124</v>
      </c>
      <c r="L11" s="85" t="s">
        <v>125</v>
      </c>
      <c r="M11" s="85" t="s">
        <v>126</v>
      </c>
      <c r="N11" s="85" t="s">
        <v>127</v>
      </c>
      <c r="O11" s="85" t="s">
        <v>138</v>
      </c>
      <c r="P11" s="85" t="s">
        <v>139</v>
      </c>
    </row>
    <row r="12" spans="1:16" x14ac:dyDescent="0.25">
      <c r="A12" s="80" t="s">
        <v>131</v>
      </c>
      <c r="B12" s="61" t="s">
        <v>158</v>
      </c>
      <c r="C12" s="89"/>
      <c r="D12" s="89"/>
      <c r="E12" s="89"/>
      <c r="F12" s="89"/>
      <c r="G12" s="89"/>
      <c r="H12" s="77"/>
      <c r="I12" s="77"/>
      <c r="J12" s="77"/>
      <c r="K12" s="77"/>
      <c r="L12" s="77"/>
      <c r="M12" s="77"/>
      <c r="N12" s="77"/>
      <c r="O12" s="77"/>
      <c r="P12" s="77"/>
    </row>
    <row r="13" spans="1:16" x14ac:dyDescent="0.25">
      <c r="A13" s="81"/>
      <c r="B13" s="61" t="s">
        <v>166</v>
      </c>
      <c r="C13" s="107"/>
      <c r="D13" s="107"/>
      <c r="E13" s="107"/>
      <c r="F13" s="89"/>
      <c r="G13" s="108"/>
      <c r="H13" s="77"/>
      <c r="I13" s="77"/>
      <c r="J13" s="77"/>
      <c r="K13" s="77"/>
      <c r="L13" s="77"/>
      <c r="M13" s="77"/>
      <c r="N13" s="77"/>
      <c r="O13" s="77"/>
      <c r="P13" s="77"/>
    </row>
    <row r="14" spans="1:16" x14ac:dyDescent="0.25">
      <c r="A14" s="81"/>
      <c r="B14" s="61" t="s">
        <v>165</v>
      </c>
      <c r="C14" s="107"/>
      <c r="D14" s="107"/>
      <c r="E14" s="107"/>
      <c r="F14" s="89"/>
      <c r="G14" s="109"/>
      <c r="H14" s="77"/>
      <c r="I14" s="77"/>
      <c r="J14" s="77"/>
      <c r="K14" s="77"/>
      <c r="L14" s="77"/>
      <c r="M14" s="77"/>
      <c r="N14" s="77"/>
      <c r="O14" s="77"/>
      <c r="P14" s="77"/>
    </row>
    <row r="15" spans="1:16" x14ac:dyDescent="0.25">
      <c r="A15" s="82"/>
      <c r="B15" s="55" t="s">
        <v>164</v>
      </c>
      <c r="C15" s="110"/>
      <c r="D15" s="110"/>
      <c r="E15" s="110"/>
      <c r="F15" s="110"/>
      <c r="G15" s="109"/>
      <c r="H15" s="78"/>
      <c r="I15" s="106"/>
      <c r="J15" s="106"/>
      <c r="K15" s="106"/>
      <c r="L15" s="106"/>
      <c r="M15" s="106"/>
      <c r="N15" s="106"/>
      <c r="O15" s="106"/>
      <c r="P15" s="78"/>
    </row>
    <row r="16" spans="1:16" x14ac:dyDescent="0.25">
      <c r="A16" s="83" t="s">
        <v>133</v>
      </c>
      <c r="B16" s="61" t="s">
        <v>163</v>
      </c>
      <c r="C16" s="61"/>
      <c r="D16" s="61"/>
      <c r="E16" s="61"/>
      <c r="F16" s="77"/>
      <c r="G16" s="58"/>
      <c r="H16" s="77"/>
      <c r="I16" s="89"/>
      <c r="J16" s="89"/>
      <c r="K16" s="89"/>
      <c r="L16" s="89"/>
      <c r="M16" s="89"/>
      <c r="N16" s="89"/>
      <c r="O16" s="89"/>
      <c r="P16" s="77"/>
    </row>
    <row r="17" spans="1:16" x14ac:dyDescent="0.25">
      <c r="A17" s="84"/>
      <c r="B17" s="55" t="s">
        <v>164</v>
      </c>
      <c r="C17" s="55"/>
      <c r="D17" s="55"/>
      <c r="E17" s="55"/>
      <c r="F17" s="78"/>
      <c r="G17" s="78"/>
      <c r="H17" s="78"/>
      <c r="I17" s="106"/>
      <c r="J17" s="106"/>
      <c r="K17" s="106"/>
      <c r="L17" s="106"/>
      <c r="M17" s="106"/>
      <c r="N17" s="106"/>
      <c r="O17" s="106"/>
      <c r="P17" s="78"/>
    </row>
    <row r="18" spans="1:16" x14ac:dyDescent="0.25">
      <c r="A18" s="83" t="s">
        <v>128</v>
      </c>
      <c r="B18" s="61" t="s">
        <v>163</v>
      </c>
      <c r="C18" s="61"/>
      <c r="D18" s="61"/>
      <c r="E18" s="61"/>
      <c r="F18" s="77"/>
      <c r="G18" s="58"/>
      <c r="H18" s="77"/>
      <c r="I18" s="89"/>
      <c r="J18" s="89"/>
      <c r="K18" s="89"/>
      <c r="L18" s="89"/>
      <c r="M18" s="89"/>
      <c r="N18" s="89"/>
      <c r="O18" s="89"/>
      <c r="P18" s="77"/>
    </row>
    <row r="19" spans="1:16" x14ac:dyDescent="0.25">
      <c r="A19" s="84"/>
      <c r="B19" s="55" t="s">
        <v>164</v>
      </c>
      <c r="C19" s="55"/>
      <c r="D19" s="55"/>
      <c r="E19" s="55"/>
      <c r="F19" s="78"/>
      <c r="G19" s="78"/>
      <c r="H19" s="78"/>
      <c r="I19" s="106"/>
      <c r="J19" s="106"/>
      <c r="K19" s="106"/>
      <c r="L19" s="106"/>
      <c r="M19" s="106"/>
      <c r="N19" s="106"/>
      <c r="O19" s="106"/>
      <c r="P19" s="78"/>
    </row>
    <row r="20" spans="1:16" x14ac:dyDescent="0.25">
      <c r="A20" s="83" t="s">
        <v>129</v>
      </c>
      <c r="B20" s="61" t="s">
        <v>163</v>
      </c>
      <c r="C20" s="61"/>
      <c r="D20" s="61"/>
      <c r="E20" s="61"/>
      <c r="F20" s="77"/>
      <c r="G20" s="58"/>
      <c r="H20" s="77"/>
      <c r="I20" s="89"/>
      <c r="J20" s="89"/>
      <c r="K20" s="89"/>
      <c r="L20" s="89"/>
      <c r="M20" s="89"/>
      <c r="N20" s="89"/>
      <c r="O20" s="89"/>
      <c r="P20" s="77"/>
    </row>
    <row r="21" spans="1:16" x14ac:dyDescent="0.25">
      <c r="A21" s="84"/>
      <c r="B21" s="55" t="s">
        <v>164</v>
      </c>
      <c r="C21" s="55"/>
      <c r="D21" s="55"/>
      <c r="E21" s="55"/>
      <c r="F21" s="78"/>
      <c r="G21" s="78"/>
      <c r="H21" s="78"/>
      <c r="I21" s="106"/>
      <c r="J21" s="106"/>
      <c r="K21" s="106"/>
      <c r="L21" s="106"/>
      <c r="M21" s="106"/>
      <c r="N21" s="106"/>
      <c r="O21" s="106"/>
      <c r="P21" s="78"/>
    </row>
    <row r="22" spans="1:16" x14ac:dyDescent="0.25">
      <c r="A22" s="83" t="s">
        <v>130</v>
      </c>
      <c r="B22" s="61" t="s">
        <v>163</v>
      </c>
      <c r="C22" s="61"/>
      <c r="D22" s="61"/>
      <c r="E22" s="61"/>
      <c r="F22" s="77"/>
      <c r="G22" s="58"/>
      <c r="H22" s="77"/>
      <c r="I22" s="89"/>
      <c r="J22" s="89"/>
      <c r="K22" s="89"/>
      <c r="L22" s="89"/>
      <c r="M22" s="89"/>
      <c r="N22" s="89"/>
      <c r="O22" s="89"/>
      <c r="P22" s="77"/>
    </row>
    <row r="23" spans="1:16" x14ac:dyDescent="0.25">
      <c r="A23" s="84"/>
      <c r="B23" s="55" t="s">
        <v>164</v>
      </c>
      <c r="C23" s="55"/>
      <c r="D23" s="55"/>
      <c r="E23" s="55"/>
      <c r="F23" s="78"/>
      <c r="G23" s="78"/>
      <c r="H23" s="78"/>
      <c r="I23" s="78"/>
      <c r="J23" s="78"/>
      <c r="K23" s="78"/>
      <c r="L23" s="78"/>
      <c r="M23" s="78"/>
      <c r="N23" s="79"/>
      <c r="O23" s="78"/>
      <c r="P23" s="78"/>
    </row>
    <row r="24" spans="1:16" x14ac:dyDescent="0.25">
      <c r="A24" s="83" t="s">
        <v>211</v>
      </c>
      <c r="B24" s="61" t="s">
        <v>163</v>
      </c>
      <c r="C24" s="61"/>
      <c r="D24" s="61"/>
      <c r="E24" s="61"/>
      <c r="F24" s="77"/>
      <c r="G24" s="58"/>
      <c r="H24" s="77"/>
      <c r="I24" s="77"/>
      <c r="J24" s="77"/>
      <c r="K24" s="77"/>
      <c r="L24" s="77"/>
      <c r="M24" s="77"/>
      <c r="N24" s="77"/>
      <c r="O24" s="77"/>
      <c r="P24" s="77"/>
    </row>
    <row r="25" spans="1:16" x14ac:dyDescent="0.25">
      <c r="A25" s="84"/>
      <c r="B25" s="55" t="s">
        <v>164</v>
      </c>
      <c r="C25" s="55"/>
      <c r="D25" s="55"/>
      <c r="E25" s="55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</row>
    <row r="29" spans="1:16" ht="13.35" customHeight="1" x14ac:dyDescent="0.25"/>
    <row r="35" ht="53.1" customHeight="1" x14ac:dyDescent="0.25"/>
  </sheetData>
  <phoneticPr fontId="9" type="noConversion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Header>&amp;LVýnosová hodnota 4(7)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5"/>
  <sheetViews>
    <sheetView workbookViewId="0">
      <selection activeCell="C35" sqref="C35"/>
    </sheetView>
  </sheetViews>
  <sheetFormatPr defaultColWidth="8.88671875" defaultRowHeight="13.2" x14ac:dyDescent="0.25"/>
  <cols>
    <col min="1" max="1" width="12.88671875" customWidth="1"/>
    <col min="3" max="3" width="18.44140625" customWidth="1"/>
    <col min="4" max="4" width="14.44140625" bestFit="1" customWidth="1"/>
    <col min="5" max="5" width="23.44140625" customWidth="1"/>
    <col min="9" max="9" width="12" customWidth="1"/>
  </cols>
  <sheetData>
    <row r="1" spans="1:9" ht="14.4" x14ac:dyDescent="0.25">
      <c r="A1" s="191" t="s">
        <v>156</v>
      </c>
      <c r="B1" s="192"/>
      <c r="C1" s="192"/>
      <c r="D1" s="192"/>
      <c r="E1" s="56" t="s">
        <v>56</v>
      </c>
      <c r="F1" s="57" t="s">
        <v>58</v>
      </c>
      <c r="G1" s="57" t="s">
        <v>59</v>
      </c>
      <c r="H1" s="57" t="s">
        <v>60</v>
      </c>
      <c r="I1" s="86" t="s">
        <v>168</v>
      </c>
    </row>
    <row r="2" spans="1:9" x14ac:dyDescent="0.25">
      <c r="A2" s="193" t="s">
        <v>61</v>
      </c>
      <c r="B2" s="194" t="s">
        <v>145</v>
      </c>
      <c r="C2" s="194" t="s">
        <v>62</v>
      </c>
      <c r="D2" s="56" t="s">
        <v>63</v>
      </c>
      <c r="E2" s="56" t="s">
        <v>64</v>
      </c>
      <c r="F2" s="114"/>
      <c r="G2" s="115"/>
      <c r="H2" s="116"/>
    </row>
    <row r="3" spans="1:9" x14ac:dyDescent="0.25">
      <c r="A3" s="194"/>
      <c r="B3" s="194"/>
      <c r="C3" s="194"/>
      <c r="D3" s="56" t="s">
        <v>65</v>
      </c>
      <c r="E3" s="56" t="s">
        <v>66</v>
      </c>
      <c r="F3" s="116"/>
      <c r="G3" s="117"/>
      <c r="H3" s="116"/>
    </row>
    <row r="4" spans="1:9" x14ac:dyDescent="0.25">
      <c r="A4" s="194"/>
      <c r="B4" s="194"/>
      <c r="C4" s="194"/>
      <c r="D4" s="56" t="s">
        <v>67</v>
      </c>
      <c r="E4" s="56" t="s">
        <v>75</v>
      </c>
      <c r="F4" s="115"/>
      <c r="G4" s="115"/>
      <c r="H4" s="114"/>
    </row>
    <row r="5" spans="1:9" x14ac:dyDescent="0.25">
      <c r="A5" s="194"/>
      <c r="B5" s="194"/>
      <c r="C5" s="194"/>
      <c r="D5" s="56" t="s">
        <v>68</v>
      </c>
      <c r="E5" s="56" t="s">
        <v>69</v>
      </c>
      <c r="F5" s="118"/>
      <c r="G5" s="114"/>
      <c r="H5" s="116"/>
    </row>
    <row r="6" spans="1:9" x14ac:dyDescent="0.25">
      <c r="A6" s="194"/>
      <c r="B6" s="194"/>
      <c r="C6" s="194"/>
      <c r="D6" s="56" t="s">
        <v>70</v>
      </c>
      <c r="E6" s="59" t="s">
        <v>64</v>
      </c>
      <c r="F6" s="119"/>
      <c r="G6" s="115"/>
      <c r="H6" s="116"/>
    </row>
    <row r="7" spans="1:9" x14ac:dyDescent="0.25">
      <c r="A7" s="194"/>
      <c r="B7" s="194"/>
      <c r="C7" s="194"/>
      <c r="D7" s="56" t="s">
        <v>12</v>
      </c>
      <c r="E7" s="59" t="s">
        <v>71</v>
      </c>
      <c r="F7" s="115"/>
      <c r="G7" s="115"/>
      <c r="H7" s="116"/>
    </row>
    <row r="8" spans="1:9" x14ac:dyDescent="0.25">
      <c r="A8" s="194"/>
      <c r="B8" s="194"/>
      <c r="C8" s="197" t="s">
        <v>140</v>
      </c>
      <c r="D8" s="198"/>
      <c r="E8" s="60" t="s">
        <v>161</v>
      </c>
      <c r="F8" s="115"/>
      <c r="G8" s="119"/>
      <c r="H8" s="116"/>
    </row>
    <row r="9" spans="1:9" x14ac:dyDescent="0.25">
      <c r="A9" s="194"/>
      <c r="B9" s="194"/>
      <c r="C9" s="197"/>
      <c r="D9" s="198"/>
      <c r="E9" s="60" t="s">
        <v>141</v>
      </c>
      <c r="F9" s="115"/>
      <c r="G9" s="120"/>
      <c r="H9" s="116"/>
    </row>
    <row r="10" spans="1:9" x14ac:dyDescent="0.25">
      <c r="A10" s="194"/>
      <c r="B10" s="196"/>
      <c r="C10" s="199"/>
      <c r="D10" s="200"/>
      <c r="E10" s="60" t="s">
        <v>142</v>
      </c>
      <c r="F10" s="115"/>
      <c r="G10" s="120"/>
      <c r="H10" s="116"/>
    </row>
    <row r="11" spans="1:9" x14ac:dyDescent="0.25">
      <c r="A11" s="195"/>
      <c r="B11" s="62" t="s">
        <v>143</v>
      </c>
      <c r="C11" s="63"/>
      <c r="D11" s="64"/>
      <c r="E11" s="65" t="s">
        <v>64</v>
      </c>
      <c r="F11" s="121"/>
      <c r="G11" s="122"/>
      <c r="H11" s="123"/>
    </row>
    <row r="12" spans="1:9" ht="14.4" x14ac:dyDescent="0.25">
      <c r="A12" s="195"/>
      <c r="B12" s="66" t="s">
        <v>12</v>
      </c>
      <c r="C12" s="67"/>
      <c r="D12" s="67"/>
      <c r="E12" s="68"/>
      <c r="F12" s="124"/>
      <c r="G12" s="124"/>
      <c r="H12" s="116"/>
    </row>
    <row r="13" spans="1:9" ht="14.4" x14ac:dyDescent="0.25">
      <c r="A13" s="69" t="s">
        <v>72</v>
      </c>
      <c r="B13" s="70" t="s">
        <v>73</v>
      </c>
      <c r="C13" s="71"/>
      <c r="D13" s="72"/>
      <c r="E13" s="73" t="s">
        <v>6</v>
      </c>
      <c r="F13" s="154"/>
      <c r="G13" s="118"/>
      <c r="H13" s="125"/>
    </row>
    <row r="14" spans="1:9" ht="14.4" x14ac:dyDescent="0.25">
      <c r="A14" s="74" t="s">
        <v>9</v>
      </c>
      <c r="B14" s="70" t="s">
        <v>74</v>
      </c>
      <c r="C14" s="71"/>
      <c r="D14" s="76"/>
      <c r="E14" s="72" t="s">
        <v>6</v>
      </c>
      <c r="F14" s="127"/>
      <c r="G14" s="128"/>
      <c r="H14" s="123"/>
    </row>
    <row r="15" spans="1:9" ht="14.4" x14ac:dyDescent="0.25">
      <c r="A15" s="69" t="s">
        <v>144</v>
      </c>
      <c r="B15" s="75"/>
      <c r="C15" s="75"/>
      <c r="D15" s="75"/>
      <c r="E15" s="75"/>
      <c r="F15" s="126"/>
      <c r="G15" s="126"/>
      <c r="H15" s="129"/>
    </row>
  </sheetData>
  <mergeCells count="5">
    <mergeCell ref="A1:D1"/>
    <mergeCell ref="A2:A12"/>
    <mergeCell ref="B2:B10"/>
    <mergeCell ref="C2:C7"/>
    <mergeCell ref="C8:D10"/>
  </mergeCells>
  <pageMargins left="0.70866141732283472" right="0.70866141732283472" top="0.78740157480314965" bottom="0.78740157480314965" header="0.31496062992125984" footer="0.31496062992125984"/>
  <pageSetup paperSize="9" scale="93" orientation="landscape" horizontalDpi="4294967293" verticalDpi="0" r:id="rId1"/>
  <headerFooter>
    <oddHeader>&amp;LVýnosová hodnota 5(7)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4"/>
  <sheetViews>
    <sheetView workbookViewId="0">
      <selection activeCell="E38" sqref="E37:E38"/>
    </sheetView>
  </sheetViews>
  <sheetFormatPr defaultRowHeight="13.2" x14ac:dyDescent="0.25"/>
  <cols>
    <col min="1" max="1" width="12.5546875" customWidth="1"/>
    <col min="2" max="2" width="11.109375" bestFit="1" customWidth="1"/>
    <col min="3" max="3" width="10.109375" bestFit="1" customWidth="1"/>
    <col min="4" max="4" width="10.44140625" bestFit="1" customWidth="1"/>
    <col min="5" max="5" width="10.109375" bestFit="1" customWidth="1"/>
    <col min="6" max="6" width="11.109375" bestFit="1" customWidth="1"/>
    <col min="7" max="7" width="10.109375" bestFit="1" customWidth="1"/>
    <col min="8" max="8" width="10.44140625" bestFit="1" customWidth="1"/>
    <col min="9" max="9" width="10.109375" bestFit="1" customWidth="1"/>
    <col min="10" max="10" width="11.109375" bestFit="1" customWidth="1"/>
    <col min="11" max="11" width="10.109375" bestFit="1" customWidth="1"/>
    <col min="12" max="12" width="10.44140625" bestFit="1" customWidth="1"/>
    <col min="13" max="13" width="10.109375" bestFit="1" customWidth="1"/>
  </cols>
  <sheetData>
    <row r="1" spans="1:13" x14ac:dyDescent="0.25">
      <c r="A1" t="s">
        <v>154</v>
      </c>
    </row>
    <row r="2" spans="1:13" x14ac:dyDescent="0.25">
      <c r="B2" s="201" t="s">
        <v>151</v>
      </c>
      <c r="C2" s="202"/>
      <c r="D2" s="202"/>
      <c r="E2" s="203"/>
      <c r="F2" s="201" t="s">
        <v>152</v>
      </c>
      <c r="G2" s="202"/>
      <c r="H2" s="202"/>
      <c r="I2" s="203"/>
      <c r="J2" s="201" t="s">
        <v>153</v>
      </c>
      <c r="K2" s="202"/>
      <c r="L2" s="202"/>
      <c r="M2" s="203"/>
    </row>
    <row r="3" spans="1:13" x14ac:dyDescent="0.25">
      <c r="A3" s="166" t="s">
        <v>92</v>
      </c>
      <c r="B3" s="98" t="s">
        <v>147</v>
      </c>
      <c r="C3" s="55" t="s">
        <v>148</v>
      </c>
      <c r="D3" s="55" t="s">
        <v>149</v>
      </c>
      <c r="E3" s="55" t="s">
        <v>150</v>
      </c>
      <c r="F3" s="98" t="s">
        <v>147</v>
      </c>
      <c r="G3" s="55" t="s">
        <v>148</v>
      </c>
      <c r="H3" s="55" t="s">
        <v>149</v>
      </c>
      <c r="I3" s="55" t="s">
        <v>150</v>
      </c>
      <c r="J3" s="98" t="s">
        <v>147</v>
      </c>
      <c r="K3" s="55" t="s">
        <v>148</v>
      </c>
      <c r="L3" s="55" t="s">
        <v>149</v>
      </c>
      <c r="M3" s="55" t="s">
        <v>150</v>
      </c>
    </row>
    <row r="4" spans="1:13" x14ac:dyDescent="0.25">
      <c r="A4" s="167" t="s">
        <v>16</v>
      </c>
      <c r="B4" s="179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3" x14ac:dyDescent="0.25">
      <c r="A5" s="168" t="s">
        <v>18</v>
      </c>
      <c r="B5" s="179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13" x14ac:dyDescent="0.25">
      <c r="A6" s="168" t="s">
        <v>19</v>
      </c>
      <c r="B6" s="179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3" x14ac:dyDescent="0.25">
      <c r="A7" s="168" t="s">
        <v>20</v>
      </c>
      <c r="B7" s="179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13" x14ac:dyDescent="0.25">
      <c r="A8" s="168" t="s">
        <v>93</v>
      </c>
      <c r="B8" s="179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</row>
    <row r="9" spans="1:13" x14ac:dyDescent="0.25">
      <c r="A9" s="168" t="s">
        <v>94</v>
      </c>
      <c r="B9" s="179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</row>
    <row r="10" spans="1:13" x14ac:dyDescent="0.25">
      <c r="A10" s="168" t="s">
        <v>95</v>
      </c>
      <c r="B10" s="179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</row>
    <row r="11" spans="1:13" x14ac:dyDescent="0.25">
      <c r="A11" s="168" t="s">
        <v>96</v>
      </c>
      <c r="B11" s="179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</row>
    <row r="12" spans="1:13" x14ac:dyDescent="0.25">
      <c r="A12" s="168" t="s">
        <v>97</v>
      </c>
      <c r="B12" s="179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1:13" x14ac:dyDescent="0.25">
      <c r="A13" s="168" t="s">
        <v>98</v>
      </c>
      <c r="B13" s="179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</row>
    <row r="14" spans="1:13" x14ac:dyDescent="0.25">
      <c r="A14" s="168" t="s">
        <v>99</v>
      </c>
      <c r="B14" s="179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</row>
    <row r="15" spans="1:13" x14ac:dyDescent="0.25">
      <c r="A15" s="168" t="s">
        <v>100</v>
      </c>
      <c r="B15" s="179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</row>
    <row r="16" spans="1:13" x14ac:dyDescent="0.25">
      <c r="A16" s="168" t="s">
        <v>101</v>
      </c>
      <c r="B16" s="179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</row>
    <row r="17" spans="1:13" x14ac:dyDescent="0.25">
      <c r="A17" s="168" t="s">
        <v>102</v>
      </c>
      <c r="B17" s="179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</row>
    <row r="18" spans="1:13" x14ac:dyDescent="0.25">
      <c r="A18" s="168" t="s">
        <v>103</v>
      </c>
      <c r="B18" s="179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</row>
    <row r="19" spans="1:13" x14ac:dyDescent="0.25">
      <c r="A19" s="168" t="s">
        <v>104</v>
      </c>
      <c r="B19" s="179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</row>
    <row r="20" spans="1:13" x14ac:dyDescent="0.25">
      <c r="A20" s="168" t="s">
        <v>105</v>
      </c>
      <c r="B20" s="179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</row>
    <row r="21" spans="1:13" x14ac:dyDescent="0.25">
      <c r="A21" s="168" t="s">
        <v>106</v>
      </c>
      <c r="B21" s="179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</row>
    <row r="22" spans="1:13" x14ac:dyDescent="0.25">
      <c r="A22" s="169" t="s">
        <v>157</v>
      </c>
      <c r="B22" s="179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</row>
    <row r="23" spans="1:13" x14ac:dyDescent="0.25">
      <c r="A23" s="169" t="s">
        <v>223</v>
      </c>
      <c r="B23" s="179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</row>
    <row r="24" spans="1:13" x14ac:dyDescent="0.25">
      <c r="A24" s="169" t="s">
        <v>12</v>
      </c>
      <c r="B24" s="179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</row>
  </sheetData>
  <mergeCells count="3">
    <mergeCell ref="B2:E2"/>
    <mergeCell ref="F2:I2"/>
    <mergeCell ref="J2:M2"/>
  </mergeCells>
  <pageMargins left="0.70866141732283472" right="0.70866141732283472" top="0.78740157480314965" bottom="0.78740157480314965" header="0.31496062992125984" footer="0.31496062992125984"/>
  <pageSetup paperSize="9" scale="96" orientation="landscape" horizontalDpi="4294967293" verticalDpi="0" r:id="rId1"/>
  <headerFooter>
    <oddHeader>&amp;LVýnosová hodnota 6(7)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8"/>
  <sheetViews>
    <sheetView workbookViewId="0">
      <selection activeCell="D9" sqref="D9"/>
    </sheetView>
  </sheetViews>
  <sheetFormatPr defaultRowHeight="13.2" x14ac:dyDescent="0.25"/>
  <cols>
    <col min="2" max="2" width="43.5546875" customWidth="1"/>
    <col min="3" max="4" width="7.44140625" bestFit="1" customWidth="1"/>
    <col min="5" max="5" width="6.44140625" bestFit="1" customWidth="1"/>
    <col min="6" max="13" width="7.44140625" bestFit="1" customWidth="1"/>
    <col min="14" max="14" width="7.44140625" customWidth="1"/>
    <col min="15" max="15" width="9.109375" bestFit="1" customWidth="1"/>
    <col min="16" max="16" width="8.109375" bestFit="1" customWidth="1"/>
  </cols>
  <sheetData>
    <row r="1" spans="1:16" x14ac:dyDescent="0.25">
      <c r="A1" s="131" t="s">
        <v>208</v>
      </c>
      <c r="C1" s="11">
        <v>2011</v>
      </c>
      <c r="D1" s="11">
        <v>2012</v>
      </c>
      <c r="E1" s="11">
        <v>2013</v>
      </c>
      <c r="F1" s="11">
        <v>2014</v>
      </c>
      <c r="G1" s="11">
        <v>2015</v>
      </c>
      <c r="H1" s="11">
        <v>2016</v>
      </c>
      <c r="I1" s="11">
        <v>2017</v>
      </c>
      <c r="J1" s="11">
        <v>2018</v>
      </c>
      <c r="K1" s="11">
        <v>2019</v>
      </c>
      <c r="L1" s="11">
        <v>2020</v>
      </c>
      <c r="M1" s="11">
        <v>2021</v>
      </c>
      <c r="N1" s="11">
        <v>2022</v>
      </c>
      <c r="O1" s="11" t="s">
        <v>216</v>
      </c>
      <c r="P1" s="113" t="s">
        <v>214</v>
      </c>
    </row>
    <row r="2" spans="1:16" ht="39.75" customHeight="1" x14ac:dyDescent="0.25">
      <c r="A2" s="204" t="s">
        <v>215</v>
      </c>
      <c r="B2" s="205"/>
      <c r="C2" s="35">
        <v>2922</v>
      </c>
      <c r="D2" s="35">
        <v>3103</v>
      </c>
      <c r="E2" s="35">
        <v>3000</v>
      </c>
      <c r="F2" s="35">
        <v>4381</v>
      </c>
      <c r="G2" s="35">
        <v>3673</v>
      </c>
      <c r="H2" s="35">
        <v>3091</v>
      </c>
      <c r="I2" s="35">
        <v>2711</v>
      </c>
      <c r="J2" s="35">
        <v>780</v>
      </c>
      <c r="K2" s="35">
        <v>651</v>
      </c>
      <c r="L2" s="35">
        <v>1291</v>
      </c>
      <c r="M2" s="35">
        <v>4488</v>
      </c>
      <c r="N2" s="35">
        <v>6385</v>
      </c>
      <c r="O2" s="135">
        <v>5000</v>
      </c>
      <c r="P2" s="135">
        <f>AVERAGE(C2:O2)</f>
        <v>3190.4615384615386</v>
      </c>
    </row>
    <row r="3" spans="1:16" ht="29.25" customHeight="1" x14ac:dyDescent="0.25">
      <c r="A3" s="204" t="s">
        <v>204</v>
      </c>
      <c r="B3" s="206"/>
      <c r="C3" s="35">
        <v>168770.36828667598</v>
      </c>
      <c r="D3" s="35">
        <v>129419.68448004521</v>
      </c>
      <c r="E3" s="35">
        <v>92066.051989949599</v>
      </c>
      <c r="F3" s="35">
        <v>148658.18703017829</v>
      </c>
      <c r="G3" s="35">
        <v>135635.32844297634</v>
      </c>
      <c r="H3" s="35">
        <v>144364.1083281149</v>
      </c>
      <c r="I3" s="35">
        <v>172803.80630799668</v>
      </c>
      <c r="J3" s="35">
        <v>148089.13096909391</v>
      </c>
      <c r="K3" s="35">
        <v>114570.75598678291</v>
      </c>
      <c r="L3" s="35">
        <v>148625.84456545941</v>
      </c>
      <c r="M3" s="35">
        <v>213136.48531165076</v>
      </c>
      <c r="N3" s="35">
        <v>231363</v>
      </c>
      <c r="O3" s="135">
        <v>182284</v>
      </c>
      <c r="P3" s="135">
        <f t="shared" ref="P3:P5" si="0">AVERAGE(C3:O3)</f>
        <v>156137.44243837876</v>
      </c>
    </row>
    <row r="4" spans="1:16" x14ac:dyDescent="0.25">
      <c r="A4" s="207" t="s">
        <v>190</v>
      </c>
      <c r="B4" s="206"/>
      <c r="C4" s="137">
        <v>33</v>
      </c>
      <c r="D4" s="137">
        <v>40</v>
      </c>
      <c r="E4" s="137">
        <v>30</v>
      </c>
      <c r="F4" s="137">
        <v>29</v>
      </c>
      <c r="G4" s="137">
        <v>36</v>
      </c>
      <c r="H4" s="137">
        <v>42</v>
      </c>
      <c r="I4" s="137">
        <v>59</v>
      </c>
      <c r="J4" s="137">
        <v>31</v>
      </c>
      <c r="K4" s="137">
        <v>20</v>
      </c>
      <c r="L4" s="137">
        <v>18</v>
      </c>
      <c r="M4" s="137">
        <v>31</v>
      </c>
      <c r="N4" s="137">
        <v>54</v>
      </c>
      <c r="O4" s="135">
        <v>20</v>
      </c>
      <c r="P4" s="135">
        <f t="shared" si="0"/>
        <v>34.07692307692308</v>
      </c>
    </row>
    <row r="5" spans="1:16" x14ac:dyDescent="0.25">
      <c r="A5" s="113" t="s">
        <v>188</v>
      </c>
      <c r="C5" s="130">
        <f t="shared" ref="C5:O5" si="1">C2/C3</f>
        <v>1.7313465803645373E-2</v>
      </c>
      <c r="D5" s="130">
        <f t="shared" si="1"/>
        <v>2.397625996745836E-2</v>
      </c>
      <c r="E5" s="130">
        <f t="shared" si="1"/>
        <v>3.2585300826492435E-2</v>
      </c>
      <c r="F5" s="130">
        <f t="shared" si="1"/>
        <v>2.9470290789370631E-2</v>
      </c>
      <c r="G5" s="130">
        <f t="shared" si="1"/>
        <v>2.7079965390758784E-2</v>
      </c>
      <c r="H5" s="130">
        <f t="shared" si="1"/>
        <v>2.141113906910079E-2</v>
      </c>
      <c r="I5" s="130">
        <f t="shared" si="1"/>
        <v>1.5688311837113427E-2</v>
      </c>
      <c r="J5" s="130">
        <f t="shared" si="1"/>
        <v>5.2670982326365693E-3</v>
      </c>
      <c r="K5" s="130">
        <f t="shared" si="1"/>
        <v>5.6820782440774025E-3</v>
      </c>
      <c r="L5" s="130">
        <f t="shared" si="1"/>
        <v>8.6862416410451674E-3</v>
      </c>
      <c r="M5" s="130">
        <f t="shared" si="1"/>
        <v>2.1056929757650791E-2</v>
      </c>
      <c r="N5" s="130">
        <f t="shared" si="1"/>
        <v>2.7597325415040435E-2</v>
      </c>
      <c r="O5" s="130">
        <f t="shared" si="1"/>
        <v>2.7429725044436155E-2</v>
      </c>
      <c r="P5" s="130">
        <f t="shared" si="0"/>
        <v>2.0249548616832796E-2</v>
      </c>
    </row>
    <row r="6" spans="1:16" x14ac:dyDescent="0.25">
      <c r="A6" s="113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16" x14ac:dyDescent="0.25">
      <c r="A7" t="s">
        <v>217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1:16" x14ac:dyDescent="0.25">
      <c r="A8" t="s">
        <v>227</v>
      </c>
    </row>
  </sheetData>
  <mergeCells count="3">
    <mergeCell ref="A2:B2"/>
    <mergeCell ref="A3:B3"/>
    <mergeCell ref="A4:B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61"/>
  <sheetViews>
    <sheetView tabSelected="1" workbookViewId="0">
      <selection activeCell="I19" sqref="I19"/>
    </sheetView>
  </sheetViews>
  <sheetFormatPr defaultRowHeight="13.2" x14ac:dyDescent="0.25"/>
  <cols>
    <col min="1" max="1" width="11.44140625" customWidth="1"/>
    <col min="2" max="2" width="48.5546875" customWidth="1"/>
    <col min="3" max="3" width="11.109375" customWidth="1"/>
    <col min="4" max="4" width="10.5546875" customWidth="1"/>
    <col min="5" max="5" width="10.44140625" customWidth="1"/>
    <col min="6" max="6" width="10" customWidth="1"/>
    <col min="7" max="7" width="7.44140625" customWidth="1"/>
    <col min="8" max="8" width="7.44140625" bestFit="1" customWidth="1"/>
    <col min="9" max="10" width="7.44140625" customWidth="1"/>
    <col min="11" max="11" width="8" customWidth="1"/>
    <col min="12" max="12" width="9.33203125" customWidth="1"/>
    <col min="13" max="13" width="6.44140625" customWidth="1"/>
  </cols>
  <sheetData>
    <row r="1" spans="1:12" x14ac:dyDescent="0.25">
      <c r="A1" t="s">
        <v>76</v>
      </c>
    </row>
    <row r="2" spans="1:12" x14ac:dyDescent="0.25">
      <c r="A2" s="14" t="s">
        <v>25</v>
      </c>
      <c r="B2" s="36" t="s">
        <v>31</v>
      </c>
      <c r="C2" s="18"/>
      <c r="D2" t="s">
        <v>26</v>
      </c>
    </row>
    <row r="3" spans="1:12" x14ac:dyDescent="0.25">
      <c r="A3" s="23"/>
      <c r="B3" s="37" t="s">
        <v>57</v>
      </c>
      <c r="C3" s="18"/>
      <c r="D3" t="s">
        <v>26</v>
      </c>
    </row>
    <row r="4" spans="1:12" x14ac:dyDescent="0.25">
      <c r="A4" s="23"/>
      <c r="B4" s="25" t="s">
        <v>12</v>
      </c>
      <c r="C4" s="13">
        <f>SUM(C2:C3)</f>
        <v>0</v>
      </c>
      <c r="D4" t="s">
        <v>26</v>
      </c>
    </row>
    <row r="5" spans="1:12" x14ac:dyDescent="0.25">
      <c r="A5" s="23" t="s">
        <v>28</v>
      </c>
      <c r="B5" s="27">
        <v>45374</v>
      </c>
      <c r="C5" s="13"/>
      <c r="D5" s="28"/>
    </row>
    <row r="6" spans="1:12" x14ac:dyDescent="0.25">
      <c r="A6" s="23"/>
      <c r="B6" s="27"/>
      <c r="C6" s="28"/>
      <c r="D6" s="28"/>
    </row>
    <row r="7" spans="1:12" x14ac:dyDescent="0.25">
      <c r="A7" s="22" t="s">
        <v>191</v>
      </c>
    </row>
    <row r="8" spans="1:12" x14ac:dyDescent="0.25">
      <c r="A8" s="134" t="s">
        <v>192</v>
      </c>
    </row>
    <row r="9" spans="1:12" x14ac:dyDescent="0.25">
      <c r="A9" s="34"/>
      <c r="B9" t="s">
        <v>224</v>
      </c>
    </row>
    <row r="10" spans="1:12" x14ac:dyDescent="0.25">
      <c r="A10" s="133"/>
      <c r="B10" s="132"/>
      <c r="C10" s="132"/>
      <c r="D10" s="132"/>
      <c r="E10" s="132"/>
      <c r="F10" s="138"/>
      <c r="G10" s="32"/>
      <c r="H10" s="32"/>
      <c r="I10" s="32"/>
      <c r="J10" s="32"/>
      <c r="K10" s="32"/>
    </row>
    <row r="11" spans="1:12" s="1" customFormat="1" x14ac:dyDescent="0.25">
      <c r="A11" s="16" t="s">
        <v>13</v>
      </c>
      <c r="B11" s="20"/>
      <c r="C11" s="7"/>
      <c r="D11" s="7"/>
      <c r="E11" s="7"/>
      <c r="F11" s="7"/>
      <c r="G11" s="7"/>
      <c r="H11" s="7"/>
      <c r="I11" s="7"/>
    </row>
    <row r="12" spans="1:12" s="1" customFormat="1" x14ac:dyDescent="0.25">
      <c r="A12" s="9" t="s">
        <v>29</v>
      </c>
    </row>
    <row r="13" spans="1:12" ht="19.2" x14ac:dyDescent="0.4">
      <c r="A13" s="104" t="s">
        <v>178</v>
      </c>
      <c r="B13" s="1"/>
      <c r="C13" s="1"/>
      <c r="D13" s="1"/>
      <c r="E13" s="1"/>
      <c r="F13" s="1"/>
      <c r="G13" s="1"/>
      <c r="L13" s="1"/>
    </row>
    <row r="14" spans="1:12" x14ac:dyDescent="0.25">
      <c r="A14" s="208" t="s">
        <v>30</v>
      </c>
      <c r="B14" s="209"/>
      <c r="C14" s="6">
        <v>1</v>
      </c>
      <c r="D14" s="6">
        <v>2</v>
      </c>
      <c r="E14" s="6">
        <v>3</v>
      </c>
    </row>
    <row r="15" spans="1:12" x14ac:dyDescent="0.25">
      <c r="A15" s="208" t="s">
        <v>201</v>
      </c>
      <c r="B15" s="209"/>
      <c r="C15" s="136">
        <f>B5</f>
        <v>45374</v>
      </c>
      <c r="D15" s="136">
        <f>C16</f>
        <v>49024</v>
      </c>
      <c r="E15" s="136">
        <f>D16</f>
        <v>52674</v>
      </c>
    </row>
    <row r="16" spans="1:12" x14ac:dyDescent="0.25">
      <c r="A16" s="208" t="s">
        <v>202</v>
      </c>
      <c r="B16" s="209"/>
      <c r="C16" s="136">
        <f>C15+3650</f>
        <v>49024</v>
      </c>
      <c r="D16" s="136">
        <f>D15+3650</f>
        <v>52674</v>
      </c>
      <c r="E16" s="136">
        <f>E15+3650</f>
        <v>56324</v>
      </c>
    </row>
    <row r="17" spans="1:10" x14ac:dyDescent="0.25">
      <c r="A17" s="212" t="s">
        <v>46</v>
      </c>
      <c r="B17" s="2" t="s">
        <v>41</v>
      </c>
      <c r="C17" s="31"/>
      <c r="D17" s="31"/>
      <c r="E17" s="15"/>
    </row>
    <row r="18" spans="1:10" x14ac:dyDescent="0.25">
      <c r="A18" s="213"/>
      <c r="B18" s="2" t="s">
        <v>42</v>
      </c>
      <c r="C18" s="31"/>
      <c r="D18" s="31"/>
      <c r="E18" s="15"/>
    </row>
    <row r="19" spans="1:10" x14ac:dyDescent="0.25">
      <c r="A19" s="214"/>
      <c r="B19" s="2" t="s">
        <v>203</v>
      </c>
      <c r="C19" s="139"/>
      <c r="D19" s="139"/>
      <c r="E19" s="139"/>
    </row>
    <row r="20" spans="1:10" ht="12.75" customHeight="1" x14ac:dyDescent="0.25">
      <c r="A20" s="212" t="s">
        <v>52</v>
      </c>
      <c r="B20" s="2" t="s">
        <v>43</v>
      </c>
      <c r="C20" s="31"/>
      <c r="D20" s="31"/>
      <c r="E20" s="15"/>
    </row>
    <row r="21" spans="1:10" ht="12.75" customHeight="1" x14ac:dyDescent="0.25">
      <c r="A21" s="213"/>
      <c r="B21" s="2" t="s">
        <v>50</v>
      </c>
      <c r="C21" s="31"/>
      <c r="D21" s="31"/>
      <c r="E21" s="31"/>
      <c r="J21" s="32"/>
    </row>
    <row r="22" spans="1:10" x14ac:dyDescent="0.25">
      <c r="A22" s="213"/>
      <c r="B22" s="2" t="s">
        <v>51</v>
      </c>
      <c r="C22" s="31"/>
      <c r="D22" s="31"/>
      <c r="E22" s="31"/>
    </row>
    <row r="23" spans="1:10" x14ac:dyDescent="0.25">
      <c r="A23" s="214"/>
      <c r="B23" s="2" t="s">
        <v>44</v>
      </c>
      <c r="C23" s="31"/>
      <c r="D23" s="31"/>
      <c r="E23" s="31"/>
    </row>
    <row r="24" spans="1:10" x14ac:dyDescent="0.25">
      <c r="A24" s="215" t="s">
        <v>48</v>
      </c>
      <c r="B24" s="2" t="s">
        <v>34</v>
      </c>
      <c r="C24" s="15"/>
      <c r="D24" s="15"/>
      <c r="E24" s="15"/>
    </row>
    <row r="25" spans="1:10" x14ac:dyDescent="0.25">
      <c r="A25" s="215"/>
      <c r="B25" s="2" t="s">
        <v>35</v>
      </c>
      <c r="C25" s="15"/>
      <c r="D25" s="15"/>
      <c r="E25" s="15"/>
    </row>
    <row r="26" spans="1:10" x14ac:dyDescent="0.25">
      <c r="A26" s="215"/>
      <c r="B26" s="2" t="s">
        <v>36</v>
      </c>
      <c r="C26" s="15"/>
      <c r="D26" s="15"/>
      <c r="E26" s="15"/>
    </row>
    <row r="27" spans="1:10" x14ac:dyDescent="0.25">
      <c r="A27" s="215"/>
      <c r="B27" s="2" t="s">
        <v>37</v>
      </c>
      <c r="C27" s="15"/>
      <c r="D27" s="15"/>
      <c r="E27" s="15"/>
    </row>
    <row r="28" spans="1:10" x14ac:dyDescent="0.25">
      <c r="A28" s="215"/>
      <c r="B28" s="2" t="s">
        <v>38</v>
      </c>
      <c r="C28" s="15"/>
      <c r="D28" s="15"/>
      <c r="E28" s="15"/>
    </row>
    <row r="29" spans="1:10" x14ac:dyDescent="0.25">
      <c r="A29" s="215"/>
      <c r="B29" s="2" t="s">
        <v>146</v>
      </c>
      <c r="C29" s="33"/>
      <c r="D29" s="33"/>
      <c r="E29" s="33"/>
    </row>
    <row r="30" spans="1:10" x14ac:dyDescent="0.25">
      <c r="A30" s="215"/>
      <c r="B30" s="2" t="s">
        <v>39</v>
      </c>
      <c r="C30" s="15"/>
      <c r="D30" s="15"/>
      <c r="E30" s="15"/>
    </row>
    <row r="31" spans="1:10" x14ac:dyDescent="0.25">
      <c r="A31" s="215"/>
      <c r="B31" s="2" t="s">
        <v>45</v>
      </c>
      <c r="C31" s="15"/>
      <c r="D31" s="15"/>
      <c r="E31" s="15"/>
    </row>
    <row r="32" spans="1:10" x14ac:dyDescent="0.25">
      <c r="A32" s="215" t="s">
        <v>49</v>
      </c>
      <c r="B32" s="2" t="s">
        <v>7</v>
      </c>
      <c r="C32" s="6">
        <v>5</v>
      </c>
      <c r="D32" s="6">
        <v>15</v>
      </c>
      <c r="E32" s="6">
        <v>25</v>
      </c>
    </row>
    <row r="33" spans="1:10" x14ac:dyDescent="0.25">
      <c r="A33" s="215"/>
      <c r="B33" s="2" t="s">
        <v>8</v>
      </c>
      <c r="C33" s="10">
        <f>1/(1+$A$9)^C32</f>
        <v>1</v>
      </c>
      <c r="D33" s="10">
        <f>1/(1+$A$9)^D32</f>
        <v>1</v>
      </c>
      <c r="E33" s="10">
        <f>1/(1+$A$9)^E32</f>
        <v>1</v>
      </c>
      <c r="F33" s="11" t="s">
        <v>12</v>
      </c>
      <c r="G33" s="11"/>
    </row>
    <row r="34" spans="1:10" x14ac:dyDescent="0.25">
      <c r="A34" s="215"/>
      <c r="B34" s="2" t="s">
        <v>47</v>
      </c>
      <c r="C34" s="8">
        <f>C30*C33</f>
        <v>0</v>
      </c>
      <c r="D34" s="8">
        <f>D30*D33</f>
        <v>0</v>
      </c>
      <c r="E34" s="8">
        <f>E30*E33</f>
        <v>0</v>
      </c>
      <c r="F34" s="21">
        <f>SUM(C34:E34)</f>
        <v>0</v>
      </c>
      <c r="G34" s="147"/>
    </row>
    <row r="35" spans="1:10" x14ac:dyDescent="0.25">
      <c r="A35" t="s">
        <v>196</v>
      </c>
    </row>
    <row r="37" spans="1:10" x14ac:dyDescent="0.25">
      <c r="A37" s="16" t="s">
        <v>14</v>
      </c>
    </row>
    <row r="38" spans="1:10" x14ac:dyDescent="0.25">
      <c r="A38" s="9" t="s">
        <v>27</v>
      </c>
      <c r="B38" s="1"/>
    </row>
    <row r="39" spans="1:10" ht="15.75" customHeight="1" x14ac:dyDescent="0.25">
      <c r="A39" s="104" t="s">
        <v>179</v>
      </c>
      <c r="B39" s="1"/>
    </row>
    <row r="40" spans="1:10" x14ac:dyDescent="0.25">
      <c r="A40" s="2" t="s">
        <v>40</v>
      </c>
      <c r="B40" s="3"/>
      <c r="C40" s="29">
        <f>E16+1</f>
        <v>56325</v>
      </c>
      <c r="J40" s="18"/>
    </row>
    <row r="41" spans="1:10" x14ac:dyDescent="0.25">
      <c r="A41" s="5" t="s">
        <v>32</v>
      </c>
      <c r="B41" s="4"/>
      <c r="C41" s="8">
        <f>SUM(C30:E30)/30</f>
        <v>0</v>
      </c>
      <c r="J41" s="7"/>
    </row>
    <row r="42" spans="1:10" x14ac:dyDescent="0.25">
      <c r="A42" s="2" t="s">
        <v>33</v>
      </c>
      <c r="B42" s="4"/>
      <c r="C42" s="8" t="e">
        <f>C41/(A9*(1+A9)^30)</f>
        <v>#DIV/0!</v>
      </c>
    </row>
    <row r="43" spans="1:10" x14ac:dyDescent="0.25">
      <c r="C43" s="7"/>
    </row>
    <row r="44" spans="1:10" x14ac:dyDescent="0.25">
      <c r="A44" s="19" t="s">
        <v>15</v>
      </c>
    </row>
    <row r="45" spans="1:10" x14ac:dyDescent="0.25">
      <c r="A45" s="2" t="s">
        <v>22</v>
      </c>
      <c r="B45" s="4"/>
      <c r="C45" s="8">
        <f>SUM(C34:E34)</f>
        <v>0</v>
      </c>
    </row>
    <row r="46" spans="1:10" ht="13.8" thickBot="1" x14ac:dyDescent="0.3">
      <c r="A46" s="2" t="s">
        <v>23</v>
      </c>
      <c r="B46" s="4"/>
      <c r="C46" s="15" t="e">
        <f>C42</f>
        <v>#DIV/0!</v>
      </c>
    </row>
    <row r="47" spans="1:10" ht="13.8" thickBot="1" x14ac:dyDescent="0.3">
      <c r="A47" s="2" t="s">
        <v>226</v>
      </c>
      <c r="B47" s="4"/>
      <c r="C47" s="26" t="e">
        <f>ROUND(C45+C46,-5)</f>
        <v>#DIV/0!</v>
      </c>
    </row>
    <row r="48" spans="1:10" x14ac:dyDescent="0.25">
      <c r="B48" s="11" t="s">
        <v>24</v>
      </c>
      <c r="C48" s="7" t="e">
        <f>C47/C4</f>
        <v>#DIV/0!</v>
      </c>
      <c r="D48" t="s">
        <v>6</v>
      </c>
    </row>
    <row r="49" spans="1:4" x14ac:dyDescent="0.25">
      <c r="A49" s="16" t="s">
        <v>14</v>
      </c>
    </row>
    <row r="50" spans="1:4" x14ac:dyDescent="0.25">
      <c r="A50" s="9" t="s">
        <v>83</v>
      </c>
    </row>
    <row r="51" spans="1:4" ht="17.399999999999999" x14ac:dyDescent="0.25">
      <c r="A51" s="104" t="s">
        <v>180</v>
      </c>
    </row>
    <row r="52" spans="1:4" x14ac:dyDescent="0.25">
      <c r="A52" s="210" t="s">
        <v>225</v>
      </c>
      <c r="B52" s="211"/>
      <c r="C52" s="43">
        <f>'7%'!O3</f>
        <v>182284</v>
      </c>
    </row>
    <row r="53" spans="1:4" x14ac:dyDescent="0.25">
      <c r="A53" s="5" t="s">
        <v>0</v>
      </c>
      <c r="B53" s="3"/>
      <c r="C53" s="10">
        <f>C4</f>
        <v>0</v>
      </c>
    </row>
    <row r="54" spans="1:4" x14ac:dyDescent="0.25">
      <c r="A54" s="5" t="s">
        <v>84</v>
      </c>
      <c r="B54" s="4"/>
      <c r="C54" s="8">
        <f>C52*C53</f>
        <v>0</v>
      </c>
    </row>
    <row r="55" spans="1:4" x14ac:dyDescent="0.25">
      <c r="A55" s="2" t="s">
        <v>85</v>
      </c>
      <c r="B55" s="4"/>
      <c r="C55" s="8">
        <f>C54/(1+A9)^30</f>
        <v>0</v>
      </c>
    </row>
    <row r="56" spans="1:4" x14ac:dyDescent="0.25">
      <c r="C56" s="7"/>
    </row>
    <row r="57" spans="1:4" x14ac:dyDescent="0.25">
      <c r="A57" s="19" t="s">
        <v>86</v>
      </c>
    </row>
    <row r="58" spans="1:4" x14ac:dyDescent="0.25">
      <c r="A58" s="2" t="s">
        <v>22</v>
      </c>
      <c r="B58" s="4"/>
      <c r="C58" s="8">
        <f>SUM(C34:E34)</f>
        <v>0</v>
      </c>
    </row>
    <row r="59" spans="1:4" ht="13.8" thickBot="1" x14ac:dyDescent="0.3">
      <c r="A59" s="2" t="s">
        <v>23</v>
      </c>
      <c r="B59" s="4"/>
      <c r="C59" s="15">
        <f>C55</f>
        <v>0</v>
      </c>
    </row>
    <row r="60" spans="1:4" ht="13.8" thickBot="1" x14ac:dyDescent="0.3">
      <c r="A60" s="2" t="s">
        <v>213</v>
      </c>
      <c r="B60" s="4"/>
      <c r="C60" s="26">
        <f>ROUND(C58+C59,-6)</f>
        <v>0</v>
      </c>
    </row>
    <row r="61" spans="1:4" x14ac:dyDescent="0.25">
      <c r="B61" s="11" t="s">
        <v>24</v>
      </c>
      <c r="C61" s="7" t="e">
        <f>C60/C4</f>
        <v>#DIV/0!</v>
      </c>
      <c r="D61" t="s">
        <v>6</v>
      </c>
    </row>
  </sheetData>
  <mergeCells count="8">
    <mergeCell ref="A15:B15"/>
    <mergeCell ref="A16:B16"/>
    <mergeCell ref="A14:B14"/>
    <mergeCell ref="A52:B52"/>
    <mergeCell ref="A17:A19"/>
    <mergeCell ref="A20:A23"/>
    <mergeCell ref="A24:A31"/>
    <mergeCell ref="A32:A3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scale="80" orientation="portrait" blackAndWhite="1" r:id="rId1"/>
  <headerFooter alignWithMargins="0">
    <oddHeader>&amp;LVýnosová hodnota 7(7)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1ha</vt:lpstr>
      <vt:lpstr>2dř</vt:lpstr>
      <vt:lpstr>3Vj</vt:lpstr>
      <vt:lpstr>4Nj</vt:lpstr>
      <vt:lpstr>5S</vt:lpstr>
      <vt:lpstr>6VN</vt:lpstr>
      <vt:lpstr>7%</vt:lpstr>
      <vt:lpstr>8VH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důchodové hodnoty lesa</dc:title>
  <dc:creator>Radek Zádrapa</dc:creator>
  <cp:lastModifiedBy>Radek Zadrapa</cp:lastModifiedBy>
  <cp:lastPrinted>2014-07-21T20:17:00Z</cp:lastPrinted>
  <dcterms:created xsi:type="dcterms:W3CDTF">1999-01-11T15:00:27Z</dcterms:created>
  <dcterms:modified xsi:type="dcterms:W3CDTF">2024-04-15T07:45:20Z</dcterms:modified>
</cp:coreProperties>
</file>